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OKP\Investice a opravy\Ryčková\2026\4_2026_Opr_KP_Ul. Vladimírská - oprava komunikace + UV\1_poptávkové řízení\PD k výběrovému řízení pro Ivetu 25_03_2026\VV_Pod Nemocnicí\"/>
    </mc:Choice>
  </mc:AlternateContent>
  <xr:revisionPtr revIDLastSave="0" documentId="13_ncr:1_{FC54A1B0-7BEA-4930-BF77-7F4F366AE966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Rekapitulace stavby" sheetId="1" r:id="rId1"/>
    <sheet name="SO 101 - Ul. Pudlovská" sheetId="2" state="hidden" r:id="rId2"/>
    <sheet name="SO 102 - Ul. Pod Nemocnicí" sheetId="3" r:id="rId3"/>
    <sheet name="Pokyny pro vyplnění" sheetId="4" r:id="rId4"/>
  </sheets>
  <definedNames>
    <definedName name="_xlnm._FilterDatabase" localSheetId="1" hidden="1">'SO 101 - Ul. Pudlovská'!$C$90:$K$420</definedName>
    <definedName name="_xlnm._FilterDatabase" localSheetId="2" hidden="1">'SO 102 - Ul. Pod Nemocnicí'!$C$90:$K$499</definedName>
    <definedName name="_xlnm.Print_Titles" localSheetId="0">'Rekapitulace stavby'!$52:$52</definedName>
    <definedName name="_xlnm.Print_Titles" localSheetId="1">'SO 101 - Ul. Pudlovská'!$90:$90</definedName>
    <definedName name="_xlnm.Print_Titles" localSheetId="2">'SO 102 - Ul. Pod Nemocnicí'!$90:$90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1">'SO 101 - Ul. Pudlovská'!$C$4:$J$39,'SO 101 - Ul. Pudlovská'!$C$45:$J$72,'SO 101 - Ul. Pudlovská'!$C$78:$K$420</definedName>
    <definedName name="_xlnm.Print_Area" localSheetId="2">'SO 102 - Ul. Pod Nemocnicí'!$C$4:$J$39,'SO 102 - Ul. Pod Nemocnicí'!$C$45:$J$72,'SO 102 - Ul. Pod Nemocnicí'!$C$78:$K$499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497" i="3"/>
  <c r="BH497" i="3"/>
  <c r="BG497" i="3"/>
  <c r="BF497" i="3"/>
  <c r="T497" i="3"/>
  <c r="T496" i="3"/>
  <c r="R497" i="3"/>
  <c r="R496" i="3" s="1"/>
  <c r="P497" i="3"/>
  <c r="P496" i="3" s="1"/>
  <c r="BI492" i="3"/>
  <c r="BH492" i="3"/>
  <c r="BG492" i="3"/>
  <c r="BF492" i="3"/>
  <c r="T492" i="3"/>
  <c r="R492" i="3"/>
  <c r="P492" i="3"/>
  <c r="BI488" i="3"/>
  <c r="BH488" i="3"/>
  <c r="BG488" i="3"/>
  <c r="BF488" i="3"/>
  <c r="T488" i="3"/>
  <c r="R488" i="3"/>
  <c r="P488" i="3"/>
  <c r="BI483" i="3"/>
  <c r="BH483" i="3"/>
  <c r="BG483" i="3"/>
  <c r="BF483" i="3"/>
  <c r="T483" i="3"/>
  <c r="R483" i="3"/>
  <c r="P483" i="3"/>
  <c r="BI479" i="3"/>
  <c r="BH479" i="3"/>
  <c r="BG479" i="3"/>
  <c r="BF479" i="3"/>
  <c r="T479" i="3"/>
  <c r="R479" i="3"/>
  <c r="P479" i="3"/>
  <c r="BI475" i="3"/>
  <c r="BH475" i="3"/>
  <c r="BG475" i="3"/>
  <c r="BF475" i="3"/>
  <c r="T475" i="3"/>
  <c r="R475" i="3"/>
  <c r="P475" i="3"/>
  <c r="BI472" i="3"/>
  <c r="BH472" i="3"/>
  <c r="BG472" i="3"/>
  <c r="BF472" i="3"/>
  <c r="T472" i="3"/>
  <c r="R472" i="3"/>
  <c r="P472" i="3"/>
  <c r="BI467" i="3"/>
  <c r="BH467" i="3"/>
  <c r="BG467" i="3"/>
  <c r="BF467" i="3"/>
  <c r="T467" i="3"/>
  <c r="T466" i="3"/>
  <c r="R467" i="3"/>
  <c r="R466" i="3"/>
  <c r="P467" i="3"/>
  <c r="P466" i="3" s="1"/>
  <c r="BI460" i="3"/>
  <c r="BH460" i="3"/>
  <c r="BG460" i="3"/>
  <c r="BF460" i="3"/>
  <c r="T460" i="3"/>
  <c r="R460" i="3"/>
  <c r="P460" i="3"/>
  <c r="BI455" i="3"/>
  <c r="BH455" i="3"/>
  <c r="BG455" i="3"/>
  <c r="BF455" i="3"/>
  <c r="T455" i="3"/>
  <c r="R455" i="3"/>
  <c r="P455" i="3"/>
  <c r="BI450" i="3"/>
  <c r="BH450" i="3"/>
  <c r="BG450" i="3"/>
  <c r="BF450" i="3"/>
  <c r="T450" i="3"/>
  <c r="R450" i="3"/>
  <c r="P450" i="3"/>
  <c r="BI443" i="3"/>
  <c r="BH443" i="3"/>
  <c r="BG443" i="3"/>
  <c r="BF443" i="3"/>
  <c r="T443" i="3"/>
  <c r="R443" i="3"/>
  <c r="P443" i="3"/>
  <c r="BI437" i="3"/>
  <c r="BH437" i="3"/>
  <c r="BG437" i="3"/>
  <c r="BF437" i="3"/>
  <c r="T437" i="3"/>
  <c r="R437" i="3"/>
  <c r="P437" i="3"/>
  <c r="BI430" i="3"/>
  <c r="BH430" i="3"/>
  <c r="BG430" i="3"/>
  <c r="BF430" i="3"/>
  <c r="T430" i="3"/>
  <c r="R430" i="3"/>
  <c r="P430" i="3"/>
  <c r="BI424" i="3"/>
  <c r="BH424" i="3"/>
  <c r="BG424" i="3"/>
  <c r="BF424" i="3"/>
  <c r="T424" i="3"/>
  <c r="R424" i="3"/>
  <c r="P424" i="3"/>
  <c r="BI419" i="3"/>
  <c r="BH419" i="3"/>
  <c r="BG419" i="3"/>
  <c r="BF419" i="3"/>
  <c r="T419" i="3"/>
  <c r="R419" i="3"/>
  <c r="P419" i="3"/>
  <c r="BI414" i="3"/>
  <c r="BH414" i="3"/>
  <c r="BG414" i="3"/>
  <c r="BF414" i="3"/>
  <c r="T414" i="3"/>
  <c r="R414" i="3"/>
  <c r="P414" i="3"/>
  <c r="BI410" i="3"/>
  <c r="BH410" i="3"/>
  <c r="BG410" i="3"/>
  <c r="BF410" i="3"/>
  <c r="T410" i="3"/>
  <c r="R410" i="3"/>
  <c r="P410" i="3"/>
  <c r="BI406" i="3"/>
  <c r="BH406" i="3"/>
  <c r="BG406" i="3"/>
  <c r="BF406" i="3"/>
  <c r="T406" i="3"/>
  <c r="R406" i="3"/>
  <c r="P406" i="3"/>
  <c r="BI402" i="3"/>
  <c r="BH402" i="3"/>
  <c r="BG402" i="3"/>
  <c r="BF402" i="3"/>
  <c r="T402" i="3"/>
  <c r="R402" i="3"/>
  <c r="P402" i="3"/>
  <c r="BI398" i="3"/>
  <c r="BH398" i="3"/>
  <c r="BG398" i="3"/>
  <c r="BF398" i="3"/>
  <c r="T398" i="3"/>
  <c r="R398" i="3"/>
  <c r="P398" i="3"/>
  <c r="BI394" i="3"/>
  <c r="BH394" i="3"/>
  <c r="BG394" i="3"/>
  <c r="BF394" i="3"/>
  <c r="T394" i="3"/>
  <c r="R394" i="3"/>
  <c r="P394" i="3"/>
  <c r="BI390" i="3"/>
  <c r="BH390" i="3"/>
  <c r="BG390" i="3"/>
  <c r="BF390" i="3"/>
  <c r="T390" i="3"/>
  <c r="R390" i="3"/>
  <c r="P390" i="3"/>
  <c r="BI385" i="3"/>
  <c r="BH385" i="3"/>
  <c r="BG385" i="3"/>
  <c r="BF385" i="3"/>
  <c r="T385" i="3"/>
  <c r="R385" i="3"/>
  <c r="P385" i="3"/>
  <c r="BI380" i="3"/>
  <c r="BH380" i="3"/>
  <c r="BG380" i="3"/>
  <c r="BF380" i="3"/>
  <c r="T380" i="3"/>
  <c r="R380" i="3"/>
  <c r="P380" i="3"/>
  <c r="BI375" i="3"/>
  <c r="BH375" i="3"/>
  <c r="BG375" i="3"/>
  <c r="BF375" i="3"/>
  <c r="T375" i="3"/>
  <c r="R375" i="3"/>
  <c r="P375" i="3"/>
  <c r="BI369" i="3"/>
  <c r="BH369" i="3"/>
  <c r="BG369" i="3"/>
  <c r="BF369" i="3"/>
  <c r="T369" i="3"/>
  <c r="R369" i="3"/>
  <c r="P369" i="3"/>
  <c r="BI365" i="3"/>
  <c r="BH365" i="3"/>
  <c r="BG365" i="3"/>
  <c r="BF365" i="3"/>
  <c r="T365" i="3"/>
  <c r="R365" i="3"/>
  <c r="P365" i="3"/>
  <c r="BI360" i="3"/>
  <c r="BH360" i="3"/>
  <c r="BG360" i="3"/>
  <c r="BF360" i="3"/>
  <c r="T360" i="3"/>
  <c r="R360" i="3"/>
  <c r="P360" i="3"/>
  <c r="BI356" i="3"/>
  <c r="BH356" i="3"/>
  <c r="BG356" i="3"/>
  <c r="BF356" i="3"/>
  <c r="T356" i="3"/>
  <c r="R356" i="3"/>
  <c r="P356" i="3"/>
  <c r="BI352" i="3"/>
  <c r="BH352" i="3"/>
  <c r="BG352" i="3"/>
  <c r="BF352" i="3"/>
  <c r="T352" i="3"/>
  <c r="R352" i="3"/>
  <c r="P352" i="3"/>
  <c r="BI349" i="3"/>
  <c r="BH349" i="3"/>
  <c r="BG349" i="3"/>
  <c r="BF349" i="3"/>
  <c r="T349" i="3"/>
  <c r="R349" i="3"/>
  <c r="P349" i="3"/>
  <c r="BI344" i="3"/>
  <c r="BH344" i="3"/>
  <c r="BG344" i="3"/>
  <c r="BF344" i="3"/>
  <c r="T344" i="3"/>
  <c r="R344" i="3"/>
  <c r="P344" i="3"/>
  <c r="BI339" i="3"/>
  <c r="BH339" i="3"/>
  <c r="BG339" i="3"/>
  <c r="BF339" i="3"/>
  <c r="T339" i="3"/>
  <c r="R339" i="3"/>
  <c r="P339" i="3"/>
  <c r="BI335" i="3"/>
  <c r="BH335" i="3"/>
  <c r="BG335" i="3"/>
  <c r="BF335" i="3"/>
  <c r="T335" i="3"/>
  <c r="R335" i="3"/>
  <c r="P335" i="3"/>
  <c r="BI330" i="3"/>
  <c r="BH330" i="3"/>
  <c r="BG330" i="3"/>
  <c r="BF330" i="3"/>
  <c r="T330" i="3"/>
  <c r="R330" i="3"/>
  <c r="P330" i="3"/>
  <c r="BI325" i="3"/>
  <c r="BH325" i="3"/>
  <c r="BG325" i="3"/>
  <c r="BF325" i="3"/>
  <c r="T325" i="3"/>
  <c r="R325" i="3"/>
  <c r="P325" i="3"/>
  <c r="BI318" i="3"/>
  <c r="BH318" i="3"/>
  <c r="BG318" i="3"/>
  <c r="BF318" i="3"/>
  <c r="T318" i="3"/>
  <c r="R318" i="3"/>
  <c r="P318" i="3"/>
  <c r="BI307" i="3"/>
  <c r="BH307" i="3"/>
  <c r="BG307" i="3"/>
  <c r="BF307" i="3"/>
  <c r="T307" i="3"/>
  <c r="R307" i="3"/>
  <c r="P307" i="3"/>
  <c r="BI301" i="3"/>
  <c r="BH301" i="3"/>
  <c r="BG301" i="3"/>
  <c r="BF301" i="3"/>
  <c r="T301" i="3"/>
  <c r="R301" i="3"/>
  <c r="P301" i="3"/>
  <c r="BI295" i="3"/>
  <c r="BH295" i="3"/>
  <c r="BG295" i="3"/>
  <c r="BF295" i="3"/>
  <c r="T295" i="3"/>
  <c r="R295" i="3"/>
  <c r="P295" i="3"/>
  <c r="BI289" i="3"/>
  <c r="BH289" i="3"/>
  <c r="BG289" i="3"/>
  <c r="BF289" i="3"/>
  <c r="T289" i="3"/>
  <c r="R289" i="3"/>
  <c r="P289" i="3"/>
  <c r="BI285" i="3"/>
  <c r="BH285" i="3"/>
  <c r="BG285" i="3"/>
  <c r="BF285" i="3"/>
  <c r="T285" i="3"/>
  <c r="R285" i="3"/>
  <c r="P285" i="3"/>
  <c r="BI280" i="3"/>
  <c r="BH280" i="3"/>
  <c r="BG280" i="3"/>
  <c r="BF280" i="3"/>
  <c r="T280" i="3"/>
  <c r="R280" i="3"/>
  <c r="P280" i="3"/>
  <c r="BI273" i="3"/>
  <c r="BH273" i="3"/>
  <c r="BG273" i="3"/>
  <c r="BF273" i="3"/>
  <c r="T273" i="3"/>
  <c r="R273" i="3"/>
  <c r="P273" i="3"/>
  <c r="BI267" i="3"/>
  <c r="BH267" i="3"/>
  <c r="BG267" i="3"/>
  <c r="BF267" i="3"/>
  <c r="T267" i="3"/>
  <c r="R267" i="3"/>
  <c r="P267" i="3"/>
  <c r="BI261" i="3"/>
  <c r="BH261" i="3"/>
  <c r="BG261" i="3"/>
  <c r="BF261" i="3"/>
  <c r="T261" i="3"/>
  <c r="R261" i="3"/>
  <c r="P261" i="3"/>
  <c r="BI257" i="3"/>
  <c r="BH257" i="3"/>
  <c r="BG257" i="3"/>
  <c r="BF257" i="3"/>
  <c r="T257" i="3"/>
  <c r="R257" i="3"/>
  <c r="P257" i="3"/>
  <c r="BI251" i="3"/>
  <c r="BH251" i="3"/>
  <c r="BG251" i="3"/>
  <c r="BF251" i="3"/>
  <c r="T251" i="3"/>
  <c r="R251" i="3"/>
  <c r="P251" i="3"/>
  <c r="BI247" i="3"/>
  <c r="BH247" i="3"/>
  <c r="BG247" i="3"/>
  <c r="BF247" i="3"/>
  <c r="T247" i="3"/>
  <c r="R247" i="3"/>
  <c r="P247" i="3"/>
  <c r="BI243" i="3"/>
  <c r="BH243" i="3"/>
  <c r="BG243" i="3"/>
  <c r="BF243" i="3"/>
  <c r="T243" i="3"/>
  <c r="R243" i="3"/>
  <c r="P243" i="3"/>
  <c r="BI240" i="3"/>
  <c r="BH240" i="3"/>
  <c r="BG240" i="3"/>
  <c r="BF240" i="3"/>
  <c r="T240" i="3"/>
  <c r="R240" i="3"/>
  <c r="P240" i="3"/>
  <c r="BI237" i="3"/>
  <c r="BH237" i="3"/>
  <c r="BG237" i="3"/>
  <c r="BF237" i="3"/>
  <c r="T237" i="3"/>
  <c r="R237" i="3"/>
  <c r="P237" i="3"/>
  <c r="BI233" i="3"/>
  <c r="BH233" i="3"/>
  <c r="BG233" i="3"/>
  <c r="BF233" i="3"/>
  <c r="T233" i="3"/>
  <c r="R233" i="3"/>
  <c r="P233" i="3"/>
  <c r="BI227" i="3"/>
  <c r="BH227" i="3"/>
  <c r="BG227" i="3"/>
  <c r="BF227" i="3"/>
  <c r="T227" i="3"/>
  <c r="R227" i="3"/>
  <c r="P227" i="3"/>
  <c r="BI223" i="3"/>
  <c r="BH223" i="3"/>
  <c r="BG223" i="3"/>
  <c r="BF223" i="3"/>
  <c r="T223" i="3"/>
  <c r="R223" i="3"/>
  <c r="P223" i="3"/>
  <c r="BI219" i="3"/>
  <c r="BH219" i="3"/>
  <c r="BG219" i="3"/>
  <c r="BF219" i="3"/>
  <c r="T219" i="3"/>
  <c r="R219" i="3"/>
  <c r="P219" i="3"/>
  <c r="BI214" i="3"/>
  <c r="BH214" i="3"/>
  <c r="BG214" i="3"/>
  <c r="BF214" i="3"/>
  <c r="T214" i="3"/>
  <c r="R214" i="3"/>
  <c r="P214" i="3"/>
  <c r="BI210" i="3"/>
  <c r="BH210" i="3"/>
  <c r="BG210" i="3"/>
  <c r="BF210" i="3"/>
  <c r="T210" i="3"/>
  <c r="R210" i="3"/>
  <c r="P210" i="3"/>
  <c r="BI204" i="3"/>
  <c r="BH204" i="3"/>
  <c r="BG204" i="3"/>
  <c r="BF204" i="3"/>
  <c r="T204" i="3"/>
  <c r="R204" i="3"/>
  <c r="P204" i="3"/>
  <c r="BI200" i="3"/>
  <c r="BH200" i="3"/>
  <c r="BG200" i="3"/>
  <c r="BF200" i="3"/>
  <c r="T200" i="3"/>
  <c r="R200" i="3"/>
  <c r="P200" i="3"/>
  <c r="BI195" i="3"/>
  <c r="BH195" i="3"/>
  <c r="BG195" i="3"/>
  <c r="BF195" i="3"/>
  <c r="T195" i="3"/>
  <c r="R195" i="3"/>
  <c r="P195" i="3"/>
  <c r="BI188" i="3"/>
  <c r="BH188" i="3"/>
  <c r="BG188" i="3"/>
  <c r="BF188" i="3"/>
  <c r="T188" i="3"/>
  <c r="R188" i="3"/>
  <c r="P188" i="3"/>
  <c r="BI181" i="3"/>
  <c r="BH181" i="3"/>
  <c r="BG181" i="3"/>
  <c r="BF181" i="3"/>
  <c r="T181" i="3"/>
  <c r="R181" i="3"/>
  <c r="P181" i="3"/>
  <c r="BI177" i="3"/>
  <c r="BH177" i="3"/>
  <c r="BG177" i="3"/>
  <c r="BF177" i="3"/>
  <c r="T177" i="3"/>
  <c r="R177" i="3"/>
  <c r="P177" i="3"/>
  <c r="BI170" i="3"/>
  <c r="BH170" i="3"/>
  <c r="BG170" i="3"/>
  <c r="BF170" i="3"/>
  <c r="T170" i="3"/>
  <c r="R170" i="3"/>
  <c r="P170" i="3"/>
  <c r="BI166" i="3"/>
  <c r="BH166" i="3"/>
  <c r="BG166" i="3"/>
  <c r="BF166" i="3"/>
  <c r="T166" i="3"/>
  <c r="R166" i="3"/>
  <c r="P166" i="3"/>
  <c r="BI161" i="3"/>
  <c r="BH161" i="3"/>
  <c r="BG161" i="3"/>
  <c r="BF161" i="3"/>
  <c r="T161" i="3"/>
  <c r="R161" i="3"/>
  <c r="P161" i="3"/>
  <c r="BI154" i="3"/>
  <c r="BH154" i="3"/>
  <c r="BG154" i="3"/>
  <c r="BF154" i="3"/>
  <c r="T154" i="3"/>
  <c r="R154" i="3"/>
  <c r="P154" i="3"/>
  <c r="BI149" i="3"/>
  <c r="BH149" i="3"/>
  <c r="BG149" i="3"/>
  <c r="BF149" i="3"/>
  <c r="T149" i="3"/>
  <c r="R149" i="3"/>
  <c r="P149" i="3"/>
  <c r="BI144" i="3"/>
  <c r="BH144" i="3"/>
  <c r="BG144" i="3"/>
  <c r="BF144" i="3"/>
  <c r="T144" i="3"/>
  <c r="R144" i="3"/>
  <c r="P144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BI131" i="3"/>
  <c r="BH131" i="3"/>
  <c r="BG131" i="3"/>
  <c r="BF131" i="3"/>
  <c r="T131" i="3"/>
  <c r="R131" i="3"/>
  <c r="P131" i="3"/>
  <c r="BI126" i="3"/>
  <c r="BH126" i="3"/>
  <c r="BG126" i="3"/>
  <c r="BF126" i="3"/>
  <c r="T126" i="3"/>
  <c r="R126" i="3"/>
  <c r="P126" i="3"/>
  <c r="BI121" i="3"/>
  <c r="BH121" i="3"/>
  <c r="BG121" i="3"/>
  <c r="BF121" i="3"/>
  <c r="T121" i="3"/>
  <c r="R121" i="3"/>
  <c r="P121" i="3"/>
  <c r="BI115" i="3"/>
  <c r="BH115" i="3"/>
  <c r="BG115" i="3"/>
  <c r="BF115" i="3"/>
  <c r="T115" i="3"/>
  <c r="R115" i="3"/>
  <c r="P115" i="3"/>
  <c r="BI111" i="3"/>
  <c r="BH111" i="3"/>
  <c r="BG111" i="3"/>
  <c r="BF111" i="3"/>
  <c r="T111" i="3"/>
  <c r="R111" i="3"/>
  <c r="P111" i="3"/>
  <c r="BI106" i="3"/>
  <c r="BH106" i="3"/>
  <c r="BG106" i="3"/>
  <c r="BF106" i="3"/>
  <c r="T106" i="3"/>
  <c r="R106" i="3"/>
  <c r="P106" i="3"/>
  <c r="BI102" i="3"/>
  <c r="BH102" i="3"/>
  <c r="BG102" i="3"/>
  <c r="BF102" i="3"/>
  <c r="T102" i="3"/>
  <c r="R102" i="3"/>
  <c r="P102" i="3"/>
  <c r="BI98" i="3"/>
  <c r="BH98" i="3"/>
  <c r="BG98" i="3"/>
  <c r="BF98" i="3"/>
  <c r="T98" i="3"/>
  <c r="R98" i="3"/>
  <c r="P98" i="3"/>
  <c r="BI94" i="3"/>
  <c r="BH94" i="3"/>
  <c r="BG94" i="3"/>
  <c r="BF94" i="3"/>
  <c r="T94" i="3"/>
  <c r="R94" i="3"/>
  <c r="P94" i="3"/>
  <c r="J87" i="3"/>
  <c r="F85" i="3"/>
  <c r="E83" i="3"/>
  <c r="J54" i="3"/>
  <c r="F52" i="3"/>
  <c r="E50" i="3"/>
  <c r="J24" i="3"/>
  <c r="E24" i="3"/>
  <c r="J88" i="3" s="1"/>
  <c r="J23" i="3"/>
  <c r="J18" i="3"/>
  <c r="E18" i="3"/>
  <c r="F88" i="3"/>
  <c r="J17" i="3"/>
  <c r="J15" i="3"/>
  <c r="E15" i="3"/>
  <c r="F87" i="3" s="1"/>
  <c r="J14" i="3"/>
  <c r="J12" i="3"/>
  <c r="J52" i="3" s="1"/>
  <c r="E7" i="3"/>
  <c r="E81" i="3" s="1"/>
  <c r="J37" i="2"/>
  <c r="J36" i="2"/>
  <c r="AY55" i="1"/>
  <c r="J35" i="2"/>
  <c r="AX55" i="1"/>
  <c r="BI418" i="2"/>
  <c r="BH418" i="2"/>
  <c r="BG418" i="2"/>
  <c r="BF418" i="2"/>
  <c r="T418" i="2"/>
  <c r="T417" i="2"/>
  <c r="R418" i="2"/>
  <c r="R417" i="2" s="1"/>
  <c r="P418" i="2"/>
  <c r="P417" i="2"/>
  <c r="BI413" i="2"/>
  <c r="BH413" i="2"/>
  <c r="BG413" i="2"/>
  <c r="BF413" i="2"/>
  <c r="T413" i="2"/>
  <c r="R413" i="2"/>
  <c r="P413" i="2"/>
  <c r="BI409" i="2"/>
  <c r="BH409" i="2"/>
  <c r="BG409" i="2"/>
  <c r="BF409" i="2"/>
  <c r="T409" i="2"/>
  <c r="R409" i="2"/>
  <c r="P409" i="2"/>
  <c r="BI404" i="2"/>
  <c r="BH404" i="2"/>
  <c r="BG404" i="2"/>
  <c r="BF404" i="2"/>
  <c r="T404" i="2"/>
  <c r="R404" i="2"/>
  <c r="P404" i="2"/>
  <c r="BI400" i="2"/>
  <c r="BH400" i="2"/>
  <c r="BG400" i="2"/>
  <c r="BF400" i="2"/>
  <c r="T400" i="2"/>
  <c r="R400" i="2"/>
  <c r="P400" i="2"/>
  <c r="BI396" i="2"/>
  <c r="BH396" i="2"/>
  <c r="BG396" i="2"/>
  <c r="BF396" i="2"/>
  <c r="T396" i="2"/>
  <c r="R396" i="2"/>
  <c r="P396" i="2"/>
  <c r="BI393" i="2"/>
  <c r="BH393" i="2"/>
  <c r="BG393" i="2"/>
  <c r="BF393" i="2"/>
  <c r="T393" i="2"/>
  <c r="R393" i="2"/>
  <c r="P393" i="2"/>
  <c r="BI388" i="2"/>
  <c r="BH388" i="2"/>
  <c r="BG388" i="2"/>
  <c r="BF388" i="2"/>
  <c r="T388" i="2"/>
  <c r="T387" i="2"/>
  <c r="R388" i="2"/>
  <c r="R387" i="2"/>
  <c r="P388" i="2"/>
  <c r="P387" i="2" s="1"/>
  <c r="BI381" i="2"/>
  <c r="BH381" i="2"/>
  <c r="BG381" i="2"/>
  <c r="BF381" i="2"/>
  <c r="T381" i="2"/>
  <c r="R381" i="2"/>
  <c r="P381" i="2"/>
  <c r="BI376" i="2"/>
  <c r="BH376" i="2"/>
  <c r="BG376" i="2"/>
  <c r="BF376" i="2"/>
  <c r="T376" i="2"/>
  <c r="R376" i="2"/>
  <c r="P376" i="2"/>
  <c r="BI371" i="2"/>
  <c r="BH371" i="2"/>
  <c r="BG371" i="2"/>
  <c r="BF371" i="2"/>
  <c r="T371" i="2"/>
  <c r="R371" i="2"/>
  <c r="P371" i="2"/>
  <c r="BI364" i="2"/>
  <c r="BH364" i="2"/>
  <c r="BG364" i="2"/>
  <c r="BF364" i="2"/>
  <c r="T364" i="2"/>
  <c r="R364" i="2"/>
  <c r="P364" i="2"/>
  <c r="BI358" i="2"/>
  <c r="BH358" i="2"/>
  <c r="BG358" i="2"/>
  <c r="BF358" i="2"/>
  <c r="T358" i="2"/>
  <c r="R358" i="2"/>
  <c r="P358" i="2"/>
  <c r="BI351" i="2"/>
  <c r="BH351" i="2"/>
  <c r="BG351" i="2"/>
  <c r="BF351" i="2"/>
  <c r="T351" i="2"/>
  <c r="R351" i="2"/>
  <c r="P351" i="2"/>
  <c r="BI345" i="2"/>
  <c r="BH345" i="2"/>
  <c r="BG345" i="2"/>
  <c r="BF345" i="2"/>
  <c r="T345" i="2"/>
  <c r="R345" i="2"/>
  <c r="P345" i="2"/>
  <c r="BI340" i="2"/>
  <c r="BH340" i="2"/>
  <c r="BG340" i="2"/>
  <c r="BF340" i="2"/>
  <c r="T340" i="2"/>
  <c r="R340" i="2"/>
  <c r="P340" i="2"/>
  <c r="BI335" i="2"/>
  <c r="BH335" i="2"/>
  <c r="BG335" i="2"/>
  <c r="BF335" i="2"/>
  <c r="T335" i="2"/>
  <c r="R335" i="2"/>
  <c r="P335" i="2"/>
  <c r="BI331" i="2"/>
  <c r="BH331" i="2"/>
  <c r="BG331" i="2"/>
  <c r="BF331" i="2"/>
  <c r="T331" i="2"/>
  <c r="R331" i="2"/>
  <c r="P331" i="2"/>
  <c r="BI327" i="2"/>
  <c r="BH327" i="2"/>
  <c r="BG327" i="2"/>
  <c r="BF327" i="2"/>
  <c r="T327" i="2"/>
  <c r="R327" i="2"/>
  <c r="P327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306" i="2"/>
  <c r="BH306" i="2"/>
  <c r="BG306" i="2"/>
  <c r="BF306" i="2"/>
  <c r="T306" i="2"/>
  <c r="R306" i="2"/>
  <c r="P306" i="2"/>
  <c r="BI301" i="2"/>
  <c r="BH301" i="2"/>
  <c r="BG301" i="2"/>
  <c r="BF301" i="2"/>
  <c r="T301" i="2"/>
  <c r="R301" i="2"/>
  <c r="P301" i="2"/>
  <c r="BI296" i="2"/>
  <c r="BH296" i="2"/>
  <c r="BG296" i="2"/>
  <c r="BF296" i="2"/>
  <c r="T296" i="2"/>
  <c r="R296" i="2"/>
  <c r="P296" i="2"/>
  <c r="BI292" i="2"/>
  <c r="BH292" i="2"/>
  <c r="BG292" i="2"/>
  <c r="BF292" i="2"/>
  <c r="T292" i="2"/>
  <c r="R292" i="2"/>
  <c r="P292" i="2"/>
  <c r="BI288" i="2"/>
  <c r="BH288" i="2"/>
  <c r="BG288" i="2"/>
  <c r="BF288" i="2"/>
  <c r="T288" i="2"/>
  <c r="R288" i="2"/>
  <c r="P288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4" i="2"/>
  <c r="BH274" i="2"/>
  <c r="BG274" i="2"/>
  <c r="BF274" i="2"/>
  <c r="T274" i="2"/>
  <c r="R274" i="2"/>
  <c r="P274" i="2"/>
  <c r="BI269" i="2"/>
  <c r="BH269" i="2"/>
  <c r="BG269" i="2"/>
  <c r="BF269" i="2"/>
  <c r="T269" i="2"/>
  <c r="R269" i="2"/>
  <c r="P269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3" i="2"/>
  <c r="BH253" i="2"/>
  <c r="BG253" i="2"/>
  <c r="BF253" i="2"/>
  <c r="T253" i="2"/>
  <c r="R253" i="2"/>
  <c r="P253" i="2"/>
  <c r="BI247" i="2"/>
  <c r="BH247" i="2"/>
  <c r="BG247" i="2"/>
  <c r="BF247" i="2"/>
  <c r="T247" i="2"/>
  <c r="R247" i="2"/>
  <c r="P247" i="2"/>
  <c r="BI238" i="2"/>
  <c r="BH238" i="2"/>
  <c r="BG238" i="2"/>
  <c r="BF238" i="2"/>
  <c r="T238" i="2"/>
  <c r="R238" i="2"/>
  <c r="P238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4" i="2"/>
  <c r="BH214" i="2"/>
  <c r="BG214" i="2"/>
  <c r="BF214" i="2"/>
  <c r="T214" i="2"/>
  <c r="R214" i="2"/>
  <c r="P214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0" i="2"/>
  <c r="BH190" i="2"/>
  <c r="BG190" i="2"/>
  <c r="BF190" i="2"/>
  <c r="T190" i="2"/>
  <c r="R190" i="2"/>
  <c r="P190" i="2"/>
  <c r="BI185" i="2"/>
  <c r="BH185" i="2"/>
  <c r="BG185" i="2"/>
  <c r="BF185" i="2"/>
  <c r="T185" i="2"/>
  <c r="R185" i="2"/>
  <c r="P185" i="2"/>
  <c r="BI181" i="2"/>
  <c r="BH181" i="2"/>
  <c r="BG181" i="2"/>
  <c r="BF181" i="2"/>
  <c r="T181" i="2"/>
  <c r="R181" i="2"/>
  <c r="P181" i="2"/>
  <c r="BI177" i="2"/>
  <c r="BH177" i="2"/>
  <c r="BG177" i="2"/>
  <c r="BF177" i="2"/>
  <c r="T177" i="2"/>
  <c r="R177" i="2"/>
  <c r="P177" i="2"/>
  <c r="BI171" i="2"/>
  <c r="BH171" i="2"/>
  <c r="BG171" i="2"/>
  <c r="BF171" i="2"/>
  <c r="T171" i="2"/>
  <c r="R171" i="2"/>
  <c r="P171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6" i="2"/>
  <c r="BH156" i="2"/>
  <c r="BG156" i="2"/>
  <c r="BF156" i="2"/>
  <c r="T156" i="2"/>
  <c r="R156" i="2"/>
  <c r="P156" i="2"/>
  <c r="BI151" i="2"/>
  <c r="BH151" i="2"/>
  <c r="BG151" i="2"/>
  <c r="BF151" i="2"/>
  <c r="T151" i="2"/>
  <c r="R151" i="2"/>
  <c r="P151" i="2"/>
  <c r="BI146" i="2"/>
  <c r="BH146" i="2"/>
  <c r="BG146" i="2"/>
  <c r="BF146" i="2"/>
  <c r="T146" i="2"/>
  <c r="R146" i="2"/>
  <c r="P146" i="2"/>
  <c r="BI139" i="2"/>
  <c r="BH139" i="2"/>
  <c r="BG139" i="2"/>
  <c r="BF139" i="2"/>
  <c r="T139" i="2"/>
  <c r="R139" i="2"/>
  <c r="P139" i="2"/>
  <c r="BI134" i="2"/>
  <c r="BH134" i="2"/>
  <c r="BG134" i="2"/>
  <c r="BF134" i="2"/>
  <c r="T134" i="2"/>
  <c r="R134" i="2"/>
  <c r="P134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6" i="2"/>
  <c r="BH116" i="2"/>
  <c r="BG116" i="2"/>
  <c r="BF116" i="2"/>
  <c r="T116" i="2"/>
  <c r="R116" i="2"/>
  <c r="P116" i="2"/>
  <c r="BI111" i="2"/>
  <c r="BH111" i="2"/>
  <c r="BG111" i="2"/>
  <c r="BF111" i="2"/>
  <c r="T111" i="2"/>
  <c r="R111" i="2"/>
  <c r="P111" i="2"/>
  <c r="BI106" i="2"/>
  <c r="BH106" i="2"/>
  <c r="BG106" i="2"/>
  <c r="BF106" i="2"/>
  <c r="T106" i="2"/>
  <c r="R106" i="2"/>
  <c r="P106" i="2"/>
  <c r="BI102" i="2"/>
  <c r="BH102" i="2"/>
  <c r="BG102" i="2"/>
  <c r="BF102" i="2"/>
  <c r="T102" i="2"/>
  <c r="R102" i="2"/>
  <c r="P102" i="2"/>
  <c r="BI98" i="2"/>
  <c r="BH98" i="2"/>
  <c r="BG98" i="2"/>
  <c r="BF98" i="2"/>
  <c r="T98" i="2"/>
  <c r="R98" i="2"/>
  <c r="P98" i="2"/>
  <c r="BI94" i="2"/>
  <c r="BH94" i="2"/>
  <c r="BG94" i="2"/>
  <c r="BF94" i="2"/>
  <c r="T94" i="2"/>
  <c r="R94" i="2"/>
  <c r="P94" i="2"/>
  <c r="J87" i="2"/>
  <c r="F85" i="2"/>
  <c r="E83" i="2"/>
  <c r="J54" i="2"/>
  <c r="F52" i="2"/>
  <c r="E50" i="2"/>
  <c r="J24" i="2"/>
  <c r="E24" i="2"/>
  <c r="J88" i="2" s="1"/>
  <c r="J23" i="2"/>
  <c r="J18" i="2"/>
  <c r="E18" i="2"/>
  <c r="F55" i="2"/>
  <c r="J17" i="2"/>
  <c r="J15" i="2"/>
  <c r="E15" i="2"/>
  <c r="F87" i="2" s="1"/>
  <c r="J14" i="2"/>
  <c r="J12" i="2"/>
  <c r="J52" i="2" s="1"/>
  <c r="E7" i="2"/>
  <c r="E81" i="2"/>
  <c r="L50" i="1"/>
  <c r="AM50" i="1"/>
  <c r="AM49" i="1"/>
  <c r="L49" i="1"/>
  <c r="AM47" i="1"/>
  <c r="L47" i="1"/>
  <c r="L45" i="1"/>
  <c r="L44" i="1"/>
  <c r="J170" i="3"/>
  <c r="J319" i="2"/>
  <c r="J375" i="3"/>
  <c r="J181" i="3"/>
  <c r="J437" i="3"/>
  <c r="J149" i="3"/>
  <c r="J204" i="3"/>
  <c r="AS54" i="1"/>
  <c r="BK340" i="2"/>
  <c r="J340" i="2"/>
  <c r="J274" i="2"/>
  <c r="BK475" i="3"/>
  <c r="J257" i="3"/>
  <c r="J390" i="3"/>
  <c r="J467" i="3"/>
  <c r="J311" i="2"/>
  <c r="J111" i="3"/>
  <c r="BK472" i="3"/>
  <c r="J237" i="3"/>
  <c r="BK233" i="3"/>
  <c r="BK376" i="2"/>
  <c r="BK124" i="2"/>
  <c r="BK261" i="3"/>
  <c r="J388" i="2"/>
  <c r="J253" i="2"/>
  <c r="J443" i="3"/>
  <c r="BK323" i="2"/>
  <c r="J492" i="3"/>
  <c r="BK335" i="3"/>
  <c r="J204" i="2"/>
  <c r="BK267" i="3"/>
  <c r="J394" i="3"/>
  <c r="J288" i="2"/>
  <c r="J385" i="3"/>
  <c r="J228" i="2"/>
  <c r="J410" i="3"/>
  <c r="J166" i="2"/>
  <c r="BK94" i="2"/>
  <c r="BK106" i="3"/>
  <c r="BK210" i="3"/>
  <c r="J413" i="2"/>
  <c r="J116" i="2"/>
  <c r="BK232" i="2"/>
  <c r="J483" i="3"/>
  <c r="BK251" i="3"/>
  <c r="BK349" i="3"/>
  <c r="J98" i="3"/>
  <c r="BK315" i="2"/>
  <c r="J232" i="2"/>
  <c r="BK237" i="3"/>
  <c r="J269" i="2"/>
  <c r="J472" i="3"/>
  <c r="BK369" i="3"/>
  <c r="BK135" i="3"/>
  <c r="BK279" i="2"/>
  <c r="J121" i="3"/>
  <c r="J102" i="2"/>
  <c r="J369" i="3"/>
  <c r="J273" i="3"/>
  <c r="BK195" i="3"/>
  <c r="BK404" i="2"/>
  <c r="BK339" i="3"/>
  <c r="J154" i="3"/>
  <c r="J404" i="2"/>
  <c r="BK269" i="2"/>
  <c r="BK418" i="2"/>
  <c r="BK171" i="2"/>
  <c r="J190" i="2"/>
  <c r="BK98" i="3"/>
  <c r="BK146" i="2"/>
  <c r="J419" i="3"/>
  <c r="J376" i="2"/>
  <c r="BK394" i="3"/>
  <c r="J292" i="2"/>
  <c r="J214" i="3"/>
  <c r="BK319" i="2"/>
  <c r="J280" i="3"/>
  <c r="BK492" i="3"/>
  <c r="J330" i="3"/>
  <c r="J307" i="3"/>
  <c r="J323" i="2"/>
  <c r="J208" i="2"/>
  <c r="BK154" i="3"/>
  <c r="J331" i="2"/>
  <c r="J488" i="3"/>
  <c r="BK375" i="3"/>
  <c r="BK364" i="2"/>
  <c r="BK479" i="3"/>
  <c r="J233" i="3"/>
  <c r="J455" i="3"/>
  <c r="BK170" i="3"/>
  <c r="BK243" i="3"/>
  <c r="J146" i="2"/>
  <c r="J296" i="2"/>
  <c r="J171" i="2"/>
  <c r="BK398" i="3"/>
  <c r="BK360" i="3"/>
  <c r="J345" i="2"/>
  <c r="BK356" i="3"/>
  <c r="J409" i="2"/>
  <c r="J111" i="2"/>
  <c r="BK219" i="3"/>
  <c r="J306" i="2"/>
  <c r="BK227" i="3"/>
  <c r="J301" i="2"/>
  <c r="J335" i="3"/>
  <c r="J364" i="2"/>
  <c r="BK253" i="2"/>
  <c r="BK335" i="2"/>
  <c r="BK181" i="3"/>
  <c r="BK274" i="2"/>
  <c r="BK177" i="3"/>
  <c r="BK296" i="2"/>
  <c r="BK419" i="3"/>
  <c r="BK285" i="3"/>
  <c r="J177" i="2"/>
  <c r="BK406" i="3"/>
  <c r="BK166" i="3"/>
  <c r="BK273" i="3"/>
  <c r="BK262" i="2"/>
  <c r="J106" i="3"/>
  <c r="BK196" i="2"/>
  <c r="BK450" i="3"/>
  <c r="BK134" i="2"/>
  <c r="J223" i="3"/>
  <c r="BK301" i="3"/>
  <c r="BK238" i="2"/>
  <c r="BK400" i="2"/>
  <c r="BK166" i="2"/>
  <c r="BK120" i="2"/>
  <c r="J161" i="3"/>
  <c r="BK306" i="2"/>
  <c r="BK228" i="2"/>
  <c r="BK424" i="3"/>
  <c r="BK204" i="2"/>
  <c r="BK380" i="3"/>
  <c r="J177" i="3"/>
  <c r="J289" i="3"/>
  <c r="J398" i="3"/>
  <c r="BK185" i="2"/>
  <c r="J227" i="3"/>
  <c r="J475" i="3"/>
  <c r="J365" i="3"/>
  <c r="J124" i="2"/>
  <c r="BK358" i="2"/>
  <c r="BK325" i="3"/>
  <c r="BK396" i="2"/>
  <c r="BK116" i="2"/>
  <c r="J380" i="3"/>
  <c r="BK292" i="2"/>
  <c r="BK247" i="3"/>
  <c r="J315" i="2"/>
  <c r="BK365" i="3"/>
  <c r="BK257" i="3"/>
  <c r="BK115" i="3"/>
  <c r="J106" i="2"/>
  <c r="BK161" i="3"/>
  <c r="J358" i="2"/>
  <c r="BK393" i="2"/>
  <c r="J381" i="2"/>
  <c r="J261" i="3"/>
  <c r="J279" i="2"/>
  <c r="BK413" i="2"/>
  <c r="BK483" i="3"/>
  <c r="BK318" i="3"/>
  <c r="J161" i="2"/>
  <c r="J188" i="3"/>
  <c r="J424" i="3"/>
  <c r="J351" i="2"/>
  <c r="J450" i="3"/>
  <c r="BK258" i="2"/>
  <c r="J406" i="3"/>
  <c r="J129" i="2"/>
  <c r="BK102" i="3"/>
  <c r="BK301" i="2"/>
  <c r="J318" i="3"/>
  <c r="J400" i="2"/>
  <c r="BK161" i="2"/>
  <c r="BK467" i="3"/>
  <c r="BK223" i="3"/>
  <c r="BK94" i="3"/>
  <c r="J325" i="3"/>
  <c r="BK443" i="3"/>
  <c r="J349" i="3"/>
  <c r="BK240" i="3"/>
  <c r="J393" i="2"/>
  <c r="BK151" i="2"/>
  <c r="BK111" i="3"/>
  <c r="BK111" i="2"/>
  <c r="J371" i="2"/>
  <c r="BK327" i="2"/>
  <c r="J166" i="3"/>
  <c r="J196" i="2"/>
  <c r="BK352" i="3"/>
  <c r="BK129" i="2"/>
  <c r="BK330" i="3"/>
  <c r="J185" i="2"/>
  <c r="BK455" i="3"/>
  <c r="J418" i="2"/>
  <c r="J430" i="3"/>
  <c r="BK156" i="2"/>
  <c r="J356" i="3"/>
  <c r="J240" i="3"/>
  <c r="BK331" i="2"/>
  <c r="BK102" i="2"/>
  <c r="BK149" i="3"/>
  <c r="J258" i="2"/>
  <c r="J460" i="3"/>
  <c r="BK307" i="3"/>
  <c r="J115" i="3"/>
  <c r="J131" i="3"/>
  <c r="BK410" i="3"/>
  <c r="J285" i="3"/>
  <c r="J135" i="3"/>
  <c r="J247" i="2"/>
  <c r="BK204" i="3"/>
  <c r="J214" i="2"/>
  <c r="BK200" i="2"/>
  <c r="J283" i="2"/>
  <c r="BK188" i="3"/>
  <c r="J220" i="2"/>
  <c r="BK371" i="2"/>
  <c r="BK488" i="3"/>
  <c r="BK390" i="3"/>
  <c r="BK280" i="3"/>
  <c r="BK190" i="2"/>
  <c r="BK414" i="3"/>
  <c r="BK214" i="2"/>
  <c r="J210" i="3"/>
  <c r="J98" i="2"/>
  <c r="BK139" i="3"/>
  <c r="J224" i="2"/>
  <c r="BK460" i="3"/>
  <c r="BK177" i="2"/>
  <c r="J344" i="3"/>
  <c r="BK409" i="2"/>
  <c r="BK311" i="2"/>
  <c r="BK224" i="2"/>
  <c r="J200" i="3"/>
  <c r="J335" i="2"/>
  <c r="BK497" i="3"/>
  <c r="BK437" i="3"/>
  <c r="BK131" i="3"/>
  <c r="BK208" i="2"/>
  <c r="J396" i="2"/>
  <c r="BK247" i="2"/>
  <c r="J402" i="3"/>
  <c r="J134" i="2"/>
  <c r="J414" i="3"/>
  <c r="BK214" i="3"/>
  <c r="BK121" i="3"/>
  <c r="J120" i="2"/>
  <c r="J126" i="3"/>
  <c r="BK265" i="2"/>
  <c r="J360" i="3"/>
  <c r="J267" i="3"/>
  <c r="J219" i="3"/>
  <c r="J327" i="2"/>
  <c r="BK220" i="2"/>
  <c r="J243" i="3"/>
  <c r="J102" i="3"/>
  <c r="BK288" i="2"/>
  <c r="J247" i="3"/>
  <c r="J181" i="2"/>
  <c r="BK345" i="2"/>
  <c r="J94" i="2"/>
  <c r="BK126" i="3"/>
  <c r="J262" i="2"/>
  <c r="BK139" i="2"/>
  <c r="J339" i="3"/>
  <c r="J238" i="2"/>
  <c r="J295" i="3"/>
  <c r="BK181" i="2"/>
  <c r="BK344" i="3"/>
  <c r="BK430" i="3"/>
  <c r="J156" i="2"/>
  <c r="BK295" i="3"/>
  <c r="J497" i="3"/>
  <c r="BK402" i="3"/>
  <c r="J139" i="2"/>
  <c r="BK289" i="3"/>
  <c r="BK381" i="2"/>
  <c r="J139" i="3"/>
  <c r="J301" i="3"/>
  <c r="J144" i="3"/>
  <c r="J265" i="2"/>
  <c r="J479" i="3"/>
  <c r="BK385" i="3"/>
  <c r="J195" i="3"/>
  <c r="BK106" i="2"/>
  <c r="J94" i="3"/>
  <c r="J352" i="3"/>
  <c r="J251" i="3"/>
  <c r="BK388" i="2"/>
  <c r="BK200" i="3"/>
  <c r="BK351" i="2"/>
  <c r="BK98" i="2"/>
  <c r="BK283" i="2"/>
  <c r="J151" i="2"/>
  <c r="J200" i="2"/>
  <c r="BK144" i="3"/>
  <c r="T310" i="2" l="1"/>
  <c r="T189" i="2"/>
  <c r="T145" i="2"/>
  <c r="BK310" i="2"/>
  <c r="J310" i="2"/>
  <c r="J65" i="2"/>
  <c r="BK408" i="2"/>
  <c r="J408" i="2" s="1"/>
  <c r="J70" i="2" s="1"/>
  <c r="P93" i="2"/>
  <c r="P344" i="2"/>
  <c r="T408" i="2"/>
  <c r="BK93" i="3"/>
  <c r="J93" i="3"/>
  <c r="J61" i="3" s="1"/>
  <c r="R145" i="2"/>
  <c r="P392" i="2"/>
  <c r="T93" i="3"/>
  <c r="BK344" i="2"/>
  <c r="J344" i="2" s="1"/>
  <c r="J66" i="2" s="1"/>
  <c r="R392" i="2"/>
  <c r="BK160" i="3"/>
  <c r="J160" i="3"/>
  <c r="J62" i="3" s="1"/>
  <c r="P310" i="2"/>
  <c r="P189" i="2"/>
  <c r="P160" i="3"/>
  <c r="R93" i="2"/>
  <c r="T344" i="2"/>
  <c r="BK145" i="2"/>
  <c r="J145" i="2" s="1"/>
  <c r="J62" i="2" s="1"/>
  <c r="R176" i="2"/>
  <c r="R160" i="3"/>
  <c r="T93" i="2"/>
  <c r="P176" i="2"/>
  <c r="R408" i="2"/>
  <c r="T160" i="3"/>
  <c r="P93" i="3"/>
  <c r="BK176" i="2"/>
  <c r="J176" i="2"/>
  <c r="J63" i="2"/>
  <c r="P408" i="2"/>
  <c r="BK218" i="3"/>
  <c r="J218" i="3"/>
  <c r="J63" i="3"/>
  <c r="T392" i="2"/>
  <c r="T391" i="2" s="1"/>
  <c r="R389" i="3"/>
  <c r="R250" i="3"/>
  <c r="R310" i="2"/>
  <c r="R189" i="2" s="1"/>
  <c r="T471" i="3"/>
  <c r="P145" i="2"/>
  <c r="T176" i="2"/>
  <c r="BK392" i="2"/>
  <c r="J392" i="2"/>
  <c r="J69" i="2"/>
  <c r="R487" i="3"/>
  <c r="R470" i="3" s="1"/>
  <c r="BK93" i="2"/>
  <c r="J93" i="2"/>
  <c r="J61" i="2"/>
  <c r="R344" i="2"/>
  <c r="R93" i="3"/>
  <c r="P218" i="3"/>
  <c r="R218" i="3"/>
  <c r="T218" i="3"/>
  <c r="BK389" i="3"/>
  <c r="J389" i="3"/>
  <c r="J65" i="3"/>
  <c r="P389" i="3"/>
  <c r="P250" i="3" s="1"/>
  <c r="T389" i="3"/>
  <c r="T250" i="3"/>
  <c r="BK423" i="3"/>
  <c r="J423" i="3" s="1"/>
  <c r="J66" i="3" s="1"/>
  <c r="P423" i="3"/>
  <c r="R423" i="3"/>
  <c r="T423" i="3"/>
  <c r="BK471" i="3"/>
  <c r="J471" i="3"/>
  <c r="J69" i="3"/>
  <c r="P471" i="3"/>
  <c r="R471" i="3"/>
  <c r="BK487" i="3"/>
  <c r="J487" i="3" s="1"/>
  <c r="J70" i="3" s="1"/>
  <c r="P487" i="3"/>
  <c r="T487" i="3"/>
  <c r="BE151" i="2"/>
  <c r="F54" i="3"/>
  <c r="BE102" i="3"/>
  <c r="BE223" i="3"/>
  <c r="BE301" i="2"/>
  <c r="J85" i="2"/>
  <c r="BE208" i="2"/>
  <c r="BE296" i="2"/>
  <c r="BE381" i="2"/>
  <c r="BE195" i="3"/>
  <c r="BE233" i="3"/>
  <c r="BE257" i="3"/>
  <c r="E48" i="2"/>
  <c r="BE116" i="2"/>
  <c r="BE220" i="2"/>
  <c r="BE247" i="2"/>
  <c r="BE279" i="2"/>
  <c r="BE323" i="2"/>
  <c r="BE327" i="2"/>
  <c r="BE396" i="2"/>
  <c r="E48" i="3"/>
  <c r="BE181" i="3"/>
  <c r="BE307" i="3"/>
  <c r="F54" i="2"/>
  <c r="BE98" i="2"/>
  <c r="BE156" i="2"/>
  <c r="BE196" i="2"/>
  <c r="BE224" i="2"/>
  <c r="BE262" i="2"/>
  <c r="BE292" i="2"/>
  <c r="BE340" i="2"/>
  <c r="BE358" i="2"/>
  <c r="BE418" i="2"/>
  <c r="BK189" i="2"/>
  <c r="J189" i="2"/>
  <c r="J64" i="2" s="1"/>
  <c r="J85" i="3"/>
  <c r="BE170" i="3"/>
  <c r="BE289" i="3"/>
  <c r="BE301" i="3"/>
  <c r="BE330" i="3"/>
  <c r="BE419" i="3"/>
  <c r="BE455" i="3"/>
  <c r="BE232" i="2"/>
  <c r="BE269" i="2"/>
  <c r="BE311" i="2"/>
  <c r="BE240" i="3"/>
  <c r="BE335" i="3"/>
  <c r="BE94" i="2"/>
  <c r="BE124" i="2"/>
  <c r="BE98" i="3"/>
  <c r="BE166" i="3"/>
  <c r="BE200" i="3"/>
  <c r="BE356" i="3"/>
  <c r="BE390" i="3"/>
  <c r="BE479" i="3"/>
  <c r="BE483" i="3"/>
  <c r="BE488" i="3"/>
  <c r="BE492" i="3"/>
  <c r="F88" i="2"/>
  <c r="BE139" i="2"/>
  <c r="BE190" i="2"/>
  <c r="BE238" i="2"/>
  <c r="BE345" i="2"/>
  <c r="BE371" i="2"/>
  <c r="BE376" i="2"/>
  <c r="BE400" i="2"/>
  <c r="BE409" i="2"/>
  <c r="F55" i="3"/>
  <c r="BE111" i="3"/>
  <c r="BE219" i="3"/>
  <c r="BE267" i="3"/>
  <c r="BE349" i="3"/>
  <c r="BE171" i="2"/>
  <c r="BE181" i="2"/>
  <c r="BE265" i="2"/>
  <c r="BE274" i="2"/>
  <c r="BE283" i="2"/>
  <c r="BK387" i="2"/>
  <c r="J387" i="2" s="1"/>
  <c r="J67" i="2" s="1"/>
  <c r="J55" i="3"/>
  <c r="BE131" i="3"/>
  <c r="BE273" i="3"/>
  <c r="BE325" i="3"/>
  <c r="BE339" i="3"/>
  <c r="BE380" i="3"/>
  <c r="BE394" i="3"/>
  <c r="BE414" i="3"/>
  <c r="BE288" i="2"/>
  <c r="BE319" i="2"/>
  <c r="BE364" i="2"/>
  <c r="BE413" i="2"/>
  <c r="BE106" i="3"/>
  <c r="BE188" i="3"/>
  <c r="BE243" i="3"/>
  <c r="BE295" i="3"/>
  <c r="BE318" i="3"/>
  <c r="BE365" i="3"/>
  <c r="BE111" i="2"/>
  <c r="BE204" i="2"/>
  <c r="BE344" i="3"/>
  <c r="BE369" i="3"/>
  <c r="BE437" i="3"/>
  <c r="BE460" i="3"/>
  <c r="BE467" i="3"/>
  <c r="J55" i="2"/>
  <c r="BE106" i="2"/>
  <c r="BE120" i="2"/>
  <c r="BE129" i="2"/>
  <c r="BE161" i="2"/>
  <c r="BE177" i="2"/>
  <c r="BE200" i="2"/>
  <c r="BE214" i="2"/>
  <c r="BE94" i="3"/>
  <c r="BE115" i="3"/>
  <c r="BE121" i="3"/>
  <c r="BE247" i="3"/>
  <c r="BE261" i="3"/>
  <c r="BE285" i="3"/>
  <c r="BE443" i="3"/>
  <c r="BE102" i="2"/>
  <c r="BE306" i="2"/>
  <c r="BE331" i="2"/>
  <c r="BE335" i="2"/>
  <c r="BE393" i="2"/>
  <c r="BE404" i="2"/>
  <c r="BE135" i="3"/>
  <c r="BE149" i="3"/>
  <c r="BE214" i="3"/>
  <c r="BE280" i="3"/>
  <c r="BE402" i="3"/>
  <c r="BE406" i="3"/>
  <c r="BK417" i="2"/>
  <c r="J417" i="2" s="1"/>
  <c r="J71" i="2" s="1"/>
  <c r="BE154" i="3"/>
  <c r="BE177" i="3"/>
  <c r="BE227" i="3"/>
  <c r="BE251" i="3"/>
  <c r="BE398" i="3"/>
  <c r="BE424" i="3"/>
  <c r="BE450" i="3"/>
  <c r="BE146" i="2"/>
  <c r="BE258" i="2"/>
  <c r="BE144" i="3"/>
  <c r="BE210" i="3"/>
  <c r="BE237" i="3"/>
  <c r="BE352" i="3"/>
  <c r="BE385" i="3"/>
  <c r="BE472" i="3"/>
  <c r="BE475" i="3"/>
  <c r="BE497" i="3"/>
  <c r="BE134" i="2"/>
  <c r="BE166" i="2"/>
  <c r="BE185" i="2"/>
  <c r="BE228" i="2"/>
  <c r="BE253" i="2"/>
  <c r="BE315" i="2"/>
  <c r="BE351" i="2"/>
  <c r="BE388" i="2"/>
  <c r="BE126" i="3"/>
  <c r="BE139" i="3"/>
  <c r="BE161" i="3"/>
  <c r="BE204" i="3"/>
  <c r="BE360" i="3"/>
  <c r="BE375" i="3"/>
  <c r="BE410" i="3"/>
  <c r="BE430" i="3"/>
  <c r="BK250" i="3"/>
  <c r="J250" i="3" s="1"/>
  <c r="J64" i="3" s="1"/>
  <c r="BK466" i="3"/>
  <c r="J466" i="3" s="1"/>
  <c r="J67" i="3" s="1"/>
  <c r="BK496" i="3"/>
  <c r="J496" i="3"/>
  <c r="J71" i="3"/>
  <c r="F35" i="2"/>
  <c r="BB55" i="1" s="1"/>
  <c r="F35" i="3"/>
  <c r="BB56" i="1" s="1"/>
  <c r="F36" i="3"/>
  <c r="BC56" i="1"/>
  <c r="F37" i="3"/>
  <c r="BD56" i="1" s="1"/>
  <c r="F34" i="3"/>
  <c r="BA56" i="1" s="1"/>
  <c r="F37" i="2"/>
  <c r="BD55" i="1" s="1"/>
  <c r="F34" i="2"/>
  <c r="BA55" i="1" s="1"/>
  <c r="J34" i="2"/>
  <c r="AW55" i="1" s="1"/>
  <c r="F36" i="2"/>
  <c r="BC55" i="1"/>
  <c r="J34" i="3"/>
  <c r="AW56" i="1" s="1"/>
  <c r="P470" i="3" l="1"/>
  <c r="T470" i="3"/>
  <c r="P92" i="3"/>
  <c r="P91" i="3"/>
  <c r="AU56" i="1"/>
  <c r="T92" i="2"/>
  <c r="T91" i="2"/>
  <c r="R92" i="2"/>
  <c r="T92" i="3"/>
  <c r="T91" i="3" s="1"/>
  <c r="R391" i="2"/>
  <c r="P391" i="2"/>
  <c r="P91" i="2" s="1"/>
  <c r="AU55" i="1" s="1"/>
  <c r="P92" i="2"/>
  <c r="R92" i="3"/>
  <c r="R91" i="3"/>
  <c r="BK92" i="3"/>
  <c r="J92" i="3"/>
  <c r="J60" i="3"/>
  <c r="BK92" i="2"/>
  <c r="J92" i="2"/>
  <c r="J60" i="2"/>
  <c r="BK391" i="2"/>
  <c r="J391" i="2" s="1"/>
  <c r="J68" i="2" s="1"/>
  <c r="BK470" i="3"/>
  <c r="J470" i="3"/>
  <c r="J68" i="3"/>
  <c r="F33" i="3"/>
  <c r="AZ56" i="1" s="1"/>
  <c r="BD54" i="1"/>
  <c r="W33" i="1"/>
  <c r="F33" i="2"/>
  <c r="AZ55" i="1" s="1"/>
  <c r="J33" i="3"/>
  <c r="AV56" i="1" s="1"/>
  <c r="AT56" i="1" s="1"/>
  <c r="BB54" i="1"/>
  <c r="W31" i="1"/>
  <c r="BA54" i="1"/>
  <c r="W30" i="1" s="1"/>
  <c r="BC54" i="1"/>
  <c r="AY54" i="1" s="1"/>
  <c r="J33" i="2"/>
  <c r="AV55" i="1" s="1"/>
  <c r="AT55" i="1" s="1"/>
  <c r="R91" i="2" l="1"/>
  <c r="BK91" i="3"/>
  <c r="J91" i="3"/>
  <c r="J59" i="3"/>
  <c r="BK91" i="2"/>
  <c r="J91" i="2"/>
  <c r="J59" i="2"/>
  <c r="AU54" i="1"/>
  <c r="AX54" i="1"/>
  <c r="AW54" i="1"/>
  <c r="AK30" i="1"/>
  <c r="AZ54" i="1"/>
  <c r="W29" i="1" s="1"/>
  <c r="W32" i="1"/>
  <c r="J30" i="3" l="1"/>
  <c r="AG56" i="1"/>
  <c r="AN56" i="1"/>
  <c r="AV54" i="1"/>
  <c r="AK29" i="1"/>
  <c r="J30" i="2"/>
  <c r="AG55" i="1"/>
  <c r="AN55" i="1"/>
  <c r="J39" i="2" l="1"/>
  <c r="J39" i="3"/>
  <c r="AG54" i="1"/>
  <c r="AT54" i="1"/>
  <c r="AN54" i="1" l="1"/>
  <c r="AK26" i="1"/>
  <c r="AK35" i="1" s="1"/>
</calcChain>
</file>

<file path=xl/sharedStrings.xml><?xml version="1.0" encoding="utf-8"?>
<sst xmlns="http://schemas.openxmlformats.org/spreadsheetml/2006/main" count="6706" uniqueCount="1028">
  <si>
    <t>Export Komplet</t>
  </si>
  <si>
    <t>VZ</t>
  </si>
  <si>
    <t>2.0</t>
  </si>
  <si>
    <t>ZAMOK</t>
  </si>
  <si>
    <t>False</t>
  </si>
  <si>
    <t>{0ccdc15b-de85-4af4-a5f2-6cda65ed236e}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</si>
  <si>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</si>
  <si>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</si>
  <si>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</si>
  <si>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</si>
  <si>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</si>
  <si>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</si>
  <si>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</si>
  <si>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</si>
  <si>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055-1-25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</si>
  <si>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</si>
  <si>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</si>
  <si>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ul. Pod Nemocnicí a Pudlovská</t>
  </si>
  <si>
    <t>KSO:</t>
  </si>
  <si>
    <t>822 2</t>
  </si>
  <si>
    <t>CC-CZ:</t>
  </si>
  <si>
    <t>2112</t>
  </si>
  <si>
    <t>Místo:</t>
  </si>
  <si>
    <t>Louny</t>
  </si>
  <si>
    <t>Datum:</t>
  </si>
  <si>
    <t>22. 3. 2026</t>
  </si>
  <si>
    <t>Zadavatel:</t>
  </si>
  <si>
    <t>IČ:</t>
  </si>
  <si>
    <t/>
  </si>
  <si>
    <t xml:space="preserve"> </t>
  </si>
  <si>
    <t>DIČ:</t>
  </si>
  <si>
    <t>Účastník:</t>
  </si>
  <si>
    <t>Vyplň údaj</t>
  </si>
  <si>
    <t>Projektant:</t>
  </si>
  <si>
    <t>Pavepro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</si>
  <si>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</si>
  <si>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</si>
  <si>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</si>
  <si>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Součástí ceny musí být veškeré náklady, aby cena byla konečná a zahrnovala veškerý materiál a práce potřebné k dokončení díla. Výkazy výměr byly změřeny digitálně v dwg. Pro výběr zhotovitele je soupis prací nedílnou součástí projektové dokumentace a nesmí být použit samostatně._x000D_
Pro potřeby zpracování rozpočtu a výkazu výměr byla použita projektová dokumentace „Rekonstrukce ul. Pod Nemocnicí a Pudlovská“. Z jejích příloh byly odměřeny a zjištěny údaje uvedené v tomto výkazu výměr. Jde především o výměry zpevněných ploch, objemy zemních a bouracích prací, výměry nezpevněných ploch, objemy a výměry použitých stavebních prvků, a dále další nezbytné části nutné k dokončení stavby._x000D_
Součástí zadávací dokumentace je "Dopravně inženýrské opatření", které předpokládá etapizaci stavby. Součástí všech položek musí být veškeré náklady na etapizaci stavby, včetně například násobného nasazení mechanizace a změny dopravního značení staveniště.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</si>
  <si>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</si>
  <si>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</si>
  <si>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</si>
  <si>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</si>
  <si>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</si>
  <si>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</si>
  <si>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</si>
  <si>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</si>
  <si>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</si>
  <si>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</si>
  <si>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</si>
  <si>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</si>
  <si>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</si>
  <si>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</si>
  <si>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</si>
  <si>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</si>
  <si>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</si>
  <si>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</si>
  <si>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</si>
  <si>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</si>
  <si>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</si>
  <si>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</si>
  <si>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</si>
  <si>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</si>
  <si>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</si>
  <si>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</si>
  <si>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</si>
  <si>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</si>
  <si>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</si>
  <si>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</si>
  <si>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</si>
  <si>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</si>
  <si>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</si>
  <si>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</si>
  <si>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</si>
  <si>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</si>
  <si>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</si>
  <si>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</si>
  <si>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</si>
  <si>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</si>
  <si>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Ul. Pudlovská</t>
  </si>
  <si>
    <t>ING</t>
  </si>
  <si>
    <t>1</t>
  </si>
  <si>
    <t>{36e36b87-cdd6-4da9-a00f-f9caa6e7df69}</t>
  </si>
  <si>
    <t>2</t>
  </si>
  <si>
    <t>SO 102</t>
  </si>
  <si>
    <t>Ul. Pod Nemocnicí</t>
  </si>
  <si>
    <t>{41418b04-09e3-48b5-befa-25e8779a9a4b}</t>
  </si>
  <si>
    <t>KRYCÍ LIST SOUPISU PRACÍ</t>
  </si>
  <si>
    <t>Objekt:</t>
  </si>
  <si>
    <t>SO 101 - Ul. Pudlovská</t>
  </si>
  <si>
    <t>211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</si>
  <si>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</si>
  <si>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</si>
  <si>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</si>
  <si>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</si>
  <si>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</si>
  <si>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</si>
  <si>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</si>
  <si>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</si>
  <si>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</si>
  <si>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  96 - Bourání konstrukcí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</si>
  <si>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</si>
  <si>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</si>
  <si>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</si>
  <si>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</si>
  <si>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</si>
  <si>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</si>
  <si>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</si>
  <si>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</si>
  <si>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</si>
  <si>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</si>
  <si>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</si>
  <si>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</si>
  <si>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</si>
  <si>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</si>
  <si>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</si>
  <si>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</si>
  <si>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</si>
  <si>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</si>
  <si>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</si>
  <si>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</si>
  <si>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</si>
  <si>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</si>
  <si>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</si>
  <si>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</si>
  <si>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122111101</t>
  </si>
  <si>
    <t>Odkopávky a prokopávky v hornině třídy těžitelnosti I, skupiny 1 a 2 ručně</t>
  </si>
  <si>
    <t>m3</t>
  </si>
  <si>
    <t>CS ÚRS 2026 01</t>
  </si>
  <si>
    <t>4</t>
  </si>
  <si>
    <t>-776953235</t>
  </si>
  <si>
    <t>PP</t>
  </si>
  <si>
    <t>Odkopávky a prokopávky ručně zapažené i nezapažené v hornině třídy těžitelnosti I skupiny 1 a 2</t>
  </si>
  <si>
    <t>Online PSC</t>
  </si>
  <si>
    <t>https://podminky.urs.cz/item/CS_URS_2026_01/122111101</t>
  </si>
  <si>
    <t>VV</t>
  </si>
  <si>
    <t>"svrchní vrstva" 1,75*0,2</t>
  </si>
  <si>
    <t>162251101</t>
  </si>
  <si>
    <t>Vodorovné přemístění do 20 m výkopku/sypaniny z horniny třídy těžitelnosti I skupiny 1 až 3</t>
  </si>
  <si>
    <t>-353293967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</si>
  <si>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</si>
  <si>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https://podminky.urs.cz/item/CS_URS_2026_01/162251101</t>
  </si>
  <si>
    <t>"v rámci stavby" 0,35</t>
  </si>
  <si>
    <t>3</t>
  </si>
  <si>
    <t>167111101</t>
  </si>
  <si>
    <t>Nakládání výkopku z hornin třídy těžitelnosti I skupiny 1 až 3 ručně</t>
  </si>
  <si>
    <t>199839256</t>
  </si>
  <si>
    <t>Nakládání, skládání a překládání neulehlého výkopku nebo sypaniny ručně nakládání, z hornin třídy těžitelnosti I, skupiny 1 až 3</t>
  </si>
  <si>
    <t>https://podminky.urs.cz/item/CS_URS_2026_01/167111101</t>
  </si>
  <si>
    <t>0,35</t>
  </si>
  <si>
    <t>181111111</t>
  </si>
  <si>
    <t>Plošná úprava terénu do 500 m2 zemina skupiny 1 až 4 nerovnosti přes 50 do 100 mm v rovinně a svahu do 1:5</t>
  </si>
  <si>
    <t>m2</t>
  </si>
  <si>
    <t>2041322282</t>
  </si>
  <si>
    <t>Plošná úprava terénu v zemině skupiny 1 až 4 s urovnáním povrchu bez doplnění ornice souvislé plochy do 500 m2 při nerovnostech terénu přes 50 do 100 mm v rovině nebo na svahu do 1:5</t>
  </si>
  <si>
    <t>https://podminky.urs.cz/item/CS_URS_2026_01/181111111</t>
  </si>
  <si>
    <t>1,75</t>
  </si>
  <si>
    <t>Součet</t>
  </si>
  <si>
    <t>5</t>
  </si>
  <si>
    <t>181311103</t>
  </si>
  <si>
    <t>Rozprostření ornice tl vrstvy do 200 mm v rovině nebo ve svahu do 1:5 ručně</t>
  </si>
  <si>
    <t>1321691309</t>
  </si>
  <si>
    <t>Rozprostření a urovnání ornice v rovině nebo ve svahu sklonu do 1:5 ručně při souvislé ploše, tl. vrstvy do 200 mm</t>
  </si>
  <si>
    <t>https://podminky.urs.cz/item/CS_URS_2026_01/181311103</t>
  </si>
  <si>
    <t>P</t>
  </si>
  <si>
    <t>Poznámka k položce:_x000D_
stávající zemina</t>
  </si>
  <si>
    <t>6</t>
  </si>
  <si>
    <t>181411131</t>
  </si>
  <si>
    <t>Založení parkového trávníku výsevem pl do 1000 m2 v rovině a ve svahu do 1:5</t>
  </si>
  <si>
    <t>1027021485</t>
  </si>
  <si>
    <t>Založení trávníku na půdě předem připravené plochy do 1000 m2 výsevem včetně utažení parkového v rovině nebo na svahu do 1:5</t>
  </si>
  <si>
    <t>https://podminky.urs.cz/item/CS_URS_2026_01/181411131</t>
  </si>
  <si>
    <t>7</t>
  </si>
  <si>
    <t>M</t>
  </si>
  <si>
    <t>00572420</t>
  </si>
  <si>
    <t>osivo směs travní parková okrasná</t>
  </si>
  <si>
    <t>kg</t>
  </si>
  <si>
    <t>8</t>
  </si>
  <si>
    <t>954681958</t>
  </si>
  <si>
    <t>(1,75)*0,03</t>
  </si>
  <si>
    <t>181951112</t>
  </si>
  <si>
    <t>Úprava pláně v hornině třídy těžitelnosti I skupiny 1 až 3 se zhutněním strojně</t>
  </si>
  <si>
    <t>1488015854</t>
  </si>
  <si>
    <t>Úprava pláně vyrovnáním výškových rozdílů strojně v hornině třídy těžitelnosti I, skupiny 1 až 3 se zhutněním</t>
  </si>
  <si>
    <t>https://podminky.urs.cz/item/CS_URS_2026_01/181951112</t>
  </si>
  <si>
    <t>159,75</t>
  </si>
  <si>
    <t>9</t>
  </si>
  <si>
    <t>183402121</t>
  </si>
  <si>
    <t>Rozrušení půdy souvislé pl přes 100 do 500 m2 hl přes 50 do 150 mm v rovině a svahu do 1:5</t>
  </si>
  <si>
    <t>-270739529</t>
  </si>
  <si>
    <t>Rozrušení půdy na hloubku přes 50 do 150 mm souvislé plochy do 500 m2 v rovině nebo na svahu do 1:5</t>
  </si>
  <si>
    <t>https://podminky.urs.cz/item/CS_URS_2026_01/183402121</t>
  </si>
  <si>
    <t>10</t>
  </si>
  <si>
    <t>184813511</t>
  </si>
  <si>
    <t>Chemické odplevelení před založením kultury postřikem na široko v rovině a svahu do 1:5 ručně</t>
  </si>
  <si>
    <t>717217585</t>
  </si>
  <si>
    <t>Chemické odplevelení půdy před založením kultury, trávníku nebo zpevněných ploch ručně o jakékoli výměře postřikem na široko v rovině nebo na svahu do 1:5</t>
  </si>
  <si>
    <t>https://podminky.urs.cz/item/CS_URS_2026_01/184813511</t>
  </si>
  <si>
    <t>11</t>
  </si>
  <si>
    <t>185804312</t>
  </si>
  <si>
    <t>Zalití rostlin vodou plocha přes 20 m2</t>
  </si>
  <si>
    <t>-13833958</t>
  </si>
  <si>
    <t>Zalití rostlin vodou plochy záhonů jednotlivě přes 20 m2</t>
  </si>
  <si>
    <t>https://podminky.urs.cz/item/CS_URS_2026_01/185804312</t>
  </si>
  <si>
    <t>Poznámka k položce:_x000D_
3x zalití</t>
  </si>
  <si>
    <t>(1,75)*0,01*3</t>
  </si>
  <si>
    <t>Komunikace pozemní</t>
  </si>
  <si>
    <t>564851011</t>
  </si>
  <si>
    <t>Podklad ze štěrkodrtě ŠD plochy do 100 m2 tl 150 mm</t>
  </si>
  <si>
    <t>-1095554298</t>
  </si>
  <si>
    <t>Podklad ze štěrkodrti ŠD s rozprostřením a zhutněním plochy jednotlivě do 100 m2, po zhutnění tl. 150 mm</t>
  </si>
  <si>
    <t>https://podminky.urs.cz/item/CS_URS_2026_01/564851011</t>
  </si>
  <si>
    <t>Poznámka k položce:_x000D_
Součástí zadávací dokumentace je dopravně inženýrské opatření, které předpokládá etapizaci stavby a tudíž několikanásobné nasazení mechanizace. Součástí této položky je i zohlednění etapizace stavby</t>
  </si>
  <si>
    <t>"sanace - 2 vrstvy - tl. celkem 300 mm" 159,75*2</t>
  </si>
  <si>
    <t>13</t>
  </si>
  <si>
    <t>565145001</t>
  </si>
  <si>
    <t>Asfaltový beton vrstva podkladní ACP 16 + tl 60 mm š do 1,5 m z nemodifikovaného asfaltu</t>
  </si>
  <si>
    <t>1133477563</t>
  </si>
  <si>
    <t>Asfaltový beton vrstva podkladní ACP 16 + z nemodifikovaného asfaltu s rozprostřením a zhutněním ACP 16 + v pruhu šířky do 1,5 m, po zhutnění tl. 60 mm</t>
  </si>
  <si>
    <t>https://podminky.urs.cz/item/CS_URS_2026_01/565145001</t>
  </si>
  <si>
    <t>"sanace" 319,5</t>
  </si>
  <si>
    <t>14</t>
  </si>
  <si>
    <t>573211109</t>
  </si>
  <si>
    <t>Postřik živičný spojovací z asfaltu v množství 0,50 kg/m2</t>
  </si>
  <si>
    <t>1228508006</t>
  </si>
  <si>
    <t>Postřik spojovací PS bez posypu kamenivem z asfaltu silničního, v množství 0,50 kg/m2</t>
  </si>
  <si>
    <t>https://podminky.urs.cz/item/CS_URS_2026_01/573211109</t>
  </si>
  <si>
    <t>1597,5</t>
  </si>
  <si>
    <t>15</t>
  </si>
  <si>
    <t>577144121</t>
  </si>
  <si>
    <t>Asfaltový beton vrstva obrusná ACO 11+ tř. I tl 50 mm š přes 3 m z nemodifikovaného asfaltu</t>
  </si>
  <si>
    <t>-655488651</t>
  </si>
  <si>
    <t>Asfaltový beton vrstva obrusná ACO 11 z nemodifikovaného asfaltu s rozprostřením a se zhutněním ACO 11+ v pruhu šířky přes 3 m, po zhutnění tl. 50 mm</t>
  </si>
  <si>
    <t>https://podminky.urs.cz/item/CS_URS_2026_01/577144121</t>
  </si>
  <si>
    <t>16</t>
  </si>
  <si>
    <t>596211110</t>
  </si>
  <si>
    <t>Kladení zámkové dlažby komunikací pro pěší ručně tl 60 mm skupiny A pl do 50 m2</t>
  </si>
  <si>
    <t>-2098610874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</si>
  <si>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</si>
  <si>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https://podminky.urs.cz/item/CS_URS_2026_01/596211110</t>
  </si>
  <si>
    <t>"stávající dl." 7,21</t>
  </si>
  <si>
    <t>17</t>
  </si>
  <si>
    <t>596212210</t>
  </si>
  <si>
    <t>Kladení zámkové dlažby pozemních komunikací ručně tl 80 mm skupiny A pl do 50 m2</t>
  </si>
  <si>
    <t>200586955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</si>
  <si>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</si>
  <si>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https://podminky.urs.cz/item/CS_URS_2026_01/596212210</t>
  </si>
  <si>
    <t>"stávající dl." 10,44</t>
  </si>
  <si>
    <t>Trubní vedení</t>
  </si>
  <si>
    <t>18</t>
  </si>
  <si>
    <t>899132212</t>
  </si>
  <si>
    <t>Výměna (výšková úprava) poklopu vodovodního samonivelačního nebo pevného šoupátkového</t>
  </si>
  <si>
    <t>kus</t>
  </si>
  <si>
    <t>1975807771</t>
  </si>
  <si>
    <t>https://podminky.urs.cz/item/CS_URS_2026_01/899132212</t>
  </si>
  <si>
    <t>"výšková úprava, poklop stávající" 43</t>
  </si>
  <si>
    <t>19</t>
  </si>
  <si>
    <t>899133111</t>
  </si>
  <si>
    <t>Výměna (výšková úprava) pevného poklopu včetně rámu s použitím plastových vyrovnávacích prvků osazeného na betonové šachtě</t>
  </si>
  <si>
    <t>-466908232</t>
  </si>
  <si>
    <t>Výměna (výšková úprava) poklopu s použitím plastových vyrovnávacích prvků kanalizačního s rámem osazeného na betonové šachtě pevného</t>
  </si>
  <si>
    <t>https://podminky.urs.cz/item/CS_URS_2026_01/899133111</t>
  </si>
  <si>
    <t>"výšková úprava, poklop stávající" 5</t>
  </si>
  <si>
    <t>20</t>
  </si>
  <si>
    <t>899133211</t>
  </si>
  <si>
    <t>Výměna (výšková úprava) vtokové mříže uliční vpusti s použitím betonových vyrovnávacích prvků</t>
  </si>
  <si>
    <t>-604964798</t>
  </si>
  <si>
    <t>Výměna (výšková úprava) vtokové mříže uliční vpusti na betonové skruži s použitím betonových vyrovnávacích prvků</t>
  </si>
  <si>
    <t>https://podminky.urs.cz/item/CS_URS_2026_01/899133211</t>
  </si>
  <si>
    <t>"výšková úprava, mříž stávající" 4</t>
  </si>
  <si>
    <t>Ostatní konstrukce a práce, bourání</t>
  </si>
  <si>
    <t>915111111</t>
  </si>
  <si>
    <t>Vodorovné dopravní značení dělící čáry souvislé š 125 mm základní bílá barva</t>
  </si>
  <si>
    <t>m</t>
  </si>
  <si>
    <t>2009834364</t>
  </si>
  <si>
    <t>Vodorovné dopravní značení stříkané barvou dělící čára šířky 125 mm souvislá bílá základní</t>
  </si>
  <si>
    <t>https://podminky.urs.cz/item/CS_URS_2026_01/915111111</t>
  </si>
  <si>
    <t>"V1a" 91,76</t>
  </si>
  <si>
    <t>"V11a" 41,71</t>
  </si>
  <si>
    <t>22</t>
  </si>
  <si>
    <t>915111121</t>
  </si>
  <si>
    <t>Vodorovné dopravní značení dělící čáry přerušované š 125 mm základní bílá barva</t>
  </si>
  <si>
    <t>1197051782</t>
  </si>
  <si>
    <t>Vodorovné dopravní značení stříkané barvou dělící čára šířky 125 mm přerušovaná bílá základní</t>
  </si>
  <si>
    <t>https://podminky.urs.cz/item/CS_URS_2026_01/915111121</t>
  </si>
  <si>
    <t>"V2b 3/1,5/0,125" 122,84</t>
  </si>
  <si>
    <t>23</t>
  </si>
  <si>
    <t>915121111</t>
  </si>
  <si>
    <t>Vodorovné dopravní značení vodící čáry souvislé š 250 mm základní bílá barva</t>
  </si>
  <si>
    <t>257156465</t>
  </si>
  <si>
    <t>Vodorovné dopravní značení stříkané barvou vodící čára bílá šířky 250 mm souvislá základní</t>
  </si>
  <si>
    <t>https://podminky.urs.cz/item/CS_URS_2026_01/915121111</t>
  </si>
  <si>
    <t>"V5" 17,29*2</t>
  </si>
  <si>
    <t>24</t>
  </si>
  <si>
    <t>915121121</t>
  </si>
  <si>
    <t>Vodorovné dopravní značení vodící čáry přerušované š 250 mm základní bílá barva</t>
  </si>
  <si>
    <t>-982676541</t>
  </si>
  <si>
    <t>Vodorovné dopravní značení stříkané barvou vodící čára bílá šířky 250 mm přerušovaná základní</t>
  </si>
  <si>
    <t>https://podminky.urs.cz/item/CS_URS_2026_01/915121121</t>
  </si>
  <si>
    <t>"V2b 1,5/1,5/0,25" 34,01</t>
  </si>
  <si>
    <t>25</t>
  </si>
  <si>
    <t>915131111</t>
  </si>
  <si>
    <t>Vodorovné dopravní značení přechody pro chodce, šipky, symboly základní bílá barva</t>
  </si>
  <si>
    <t>-310283375</t>
  </si>
  <si>
    <t>Vodorovné dopravní značení stříkané barvou přechody pro chodce, šipky, symboly bílé základní</t>
  </si>
  <si>
    <t>https://podminky.urs.cz/item/CS_URS_2026_01/915131111</t>
  </si>
  <si>
    <t>"V7a" 19,5</t>
  </si>
  <si>
    <t>"V11a" 2,56</t>
  </si>
  <si>
    <t>26</t>
  </si>
  <si>
    <t>915211111</t>
  </si>
  <si>
    <t>Vodorovné dopravní značení dělící čáry souvislé š 125 mm bílý plast</t>
  </si>
  <si>
    <t>1112132842</t>
  </si>
  <si>
    <t>Vodorovné dopravní značení stříkaným plastem dělící čára šířky 125 mm souvislá bílá základní</t>
  </si>
  <si>
    <t>https://podminky.urs.cz/item/CS_URS_2026_01/915211111</t>
  </si>
  <si>
    <t>27</t>
  </si>
  <si>
    <t>915211121</t>
  </si>
  <si>
    <t>Vodorovné dopravní značení dělící čáry přerušované š 125 mm bílý plast</t>
  </si>
  <si>
    <t>1318265618</t>
  </si>
  <si>
    <t>Vodorovné dopravní značení stříkaným plastem dělící čára šířky 125 mm přerušovaná bílá základní</t>
  </si>
  <si>
    <t>https://podminky.urs.cz/item/CS_URS_2026_01/915211121</t>
  </si>
  <si>
    <t>28</t>
  </si>
  <si>
    <t>915221111</t>
  </si>
  <si>
    <t>Vodorovné dopravní značení vodící čáry souvislé š 250 mm bílý plast</t>
  </si>
  <si>
    <t>408259541</t>
  </si>
  <si>
    <t>Vodorovné dopravní značení stříkaným plastem vodící čára bílá šířky 250 mm souvislá základní</t>
  </si>
  <si>
    <t>https://podminky.urs.cz/item/CS_URS_2026_01/915221111</t>
  </si>
  <si>
    <t>29</t>
  </si>
  <si>
    <t>915221121</t>
  </si>
  <si>
    <t>Vodorovné dopravní značení vodící čáry přerušované š 250 mm bílý plast</t>
  </si>
  <si>
    <t>-121026858</t>
  </si>
  <si>
    <t>Vodorovné dopravní značení stříkaným plastem vodící čára bílá šířky 250 mm přerušovaná základní</t>
  </si>
  <si>
    <t>https://podminky.urs.cz/item/CS_URS_2026_01/915221121</t>
  </si>
  <si>
    <t>30</t>
  </si>
  <si>
    <t>915231111</t>
  </si>
  <si>
    <t>Vodorovné dopravní značení přechody pro chodce, šipky, symboly bílý plast</t>
  </si>
  <si>
    <t>-1901459963</t>
  </si>
  <si>
    <t>Vodorovné dopravní značení stříkaným plastem přechody pro chodce, šipky, symboly nápisy bílé základní</t>
  </si>
  <si>
    <t>https://podminky.urs.cz/item/CS_URS_2026_01/915231111</t>
  </si>
  <si>
    <t>31</t>
  </si>
  <si>
    <t>915611111</t>
  </si>
  <si>
    <t>Předznačení vodorovného liniového značení</t>
  </si>
  <si>
    <t>-1315969975</t>
  </si>
  <si>
    <t>Předznačení pro vodorovné značení stříkané barvou nebo prováděné z nátěrových hmot liniové dělicí čáry, vodicí proužky</t>
  </si>
  <si>
    <t>https://podminky.urs.cz/item/CS_URS_2026_01/915611111</t>
  </si>
  <si>
    <t>"V5" 17,29</t>
  </si>
  <si>
    <t>32</t>
  </si>
  <si>
    <t>915621111</t>
  </si>
  <si>
    <t>Předznačení vodorovného plošného značení</t>
  </si>
  <si>
    <t>442124045</t>
  </si>
  <si>
    <t>Předznačení pro vodorovné značení stříkané barvou nebo prováděné z nátěrových hmot plošné šipky, symboly, nápisy</t>
  </si>
  <si>
    <t>https://podminky.urs.cz/item/CS_URS_2026_01/915621111</t>
  </si>
  <si>
    <t>33</t>
  </si>
  <si>
    <t>916131213</t>
  </si>
  <si>
    <t>Osazení silničního obrubníku betonového stojatého s boční opěrou do lože z betonu prostého</t>
  </si>
  <si>
    <t>677219930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</si>
  <si>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</si>
  <si>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https://podminky.urs.cz/item/CS_URS_2026_01/916131213</t>
  </si>
  <si>
    <t>3,73+1+1*0,78</t>
  </si>
  <si>
    <t>34</t>
  </si>
  <si>
    <t>59217026</t>
  </si>
  <si>
    <t>obrubník silniční betonový 500x150x250mm</t>
  </si>
  <si>
    <t>-1988600395</t>
  </si>
  <si>
    <t>3,73</t>
  </si>
  <si>
    <t>3,73*1,02 'Přepočtené koeficientem množství</t>
  </si>
  <si>
    <t>35</t>
  </si>
  <si>
    <t>59217030</t>
  </si>
  <si>
    <t>obrubník silniční betonový přechodový 1000x150x150-250mm</t>
  </si>
  <si>
    <t>1581814509</t>
  </si>
  <si>
    <t>"L" 1</t>
  </si>
  <si>
    <t>36</t>
  </si>
  <si>
    <t>59217035</t>
  </si>
  <si>
    <t>obrubník betonový obloukový vnější 780x150x250mm</t>
  </si>
  <si>
    <t>-1841145763</t>
  </si>
  <si>
    <t>"R1 vnější " 1*0,78</t>
  </si>
  <si>
    <t>37</t>
  </si>
  <si>
    <t>916231213</t>
  </si>
  <si>
    <t>Osazení chodníkového obrubníku betonového stojatého s boční opěrou do lože z betonu prostého</t>
  </si>
  <si>
    <t>-1012189035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</si>
  <si>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</si>
  <si>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https://podminky.urs.cz/item/CS_URS_2026_01/916231213</t>
  </si>
  <si>
    <t>38</t>
  </si>
  <si>
    <t>59217016</t>
  </si>
  <si>
    <t>obrubník betonový chodníkový 1000x80x250mm</t>
  </si>
  <si>
    <t>-37872699</t>
  </si>
  <si>
    <t>36*1,02 'Přepočtené koeficientem množství</t>
  </si>
  <si>
    <t>39</t>
  </si>
  <si>
    <t>919731121</t>
  </si>
  <si>
    <t>Zarovnání styčné plochy podkladu nebo krytu živičného tl do 50 mm</t>
  </si>
  <si>
    <t>1431299253</t>
  </si>
  <si>
    <t>Zarovnání styčné plochy podkladu nebo krytu podél vybourané části komunikace nebo zpevněné plochy živičné tl. do 50 mm</t>
  </si>
  <si>
    <t>https://podminky.urs.cz/item/CS_URS_2026_01/919731121</t>
  </si>
  <si>
    <t>66,71</t>
  </si>
  <si>
    <t>40</t>
  </si>
  <si>
    <t>919732211</t>
  </si>
  <si>
    <t>Styčná spára napojení nového živičného povrchu na stávající za tepla š 15 mm hl 25 mm s prořezáním</t>
  </si>
  <si>
    <t>1333363926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</si>
  <si>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</si>
  <si>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https://podminky.urs.cz/item/CS_URS_2026_01/919732211</t>
  </si>
  <si>
    <t>66,71+217,8</t>
  </si>
  <si>
    <t>41</t>
  </si>
  <si>
    <t>919735111</t>
  </si>
  <si>
    <t>Řezání stávajícího živičného krytu hl do 50 mm</t>
  </si>
  <si>
    <t>1265532182</t>
  </si>
  <si>
    <t>Řezání stávajícího živičného krytu nebo podkladu hloubky do 50 mm</t>
  </si>
  <si>
    <t>https://podminky.urs.cz/item/CS_URS_2026_01/919735111</t>
  </si>
  <si>
    <t>42</t>
  </si>
  <si>
    <t>919735112</t>
  </si>
  <si>
    <t>Řezání stávajícího živičného krytu hl přes 50 do 100 mm</t>
  </si>
  <si>
    <t>1230146311</t>
  </si>
  <si>
    <t>Řezání stávajícího živičného krytu nebo podkladu hloubky přes 50 do 100 mm</t>
  </si>
  <si>
    <t>https://podminky.urs.cz/item/CS_URS_2026_01/919735112</t>
  </si>
  <si>
    <t>"sanace" 323,5</t>
  </si>
  <si>
    <t>43</t>
  </si>
  <si>
    <t>938908411</t>
  </si>
  <si>
    <t>Čištění vozovek splachováním vodou</t>
  </si>
  <si>
    <t>1016265203</t>
  </si>
  <si>
    <t>Čištění vozovek splachováním vodou povrchu podkladu nebo krytu živičného, betonového nebo dlážděného</t>
  </si>
  <si>
    <t>https://podminky.urs.cz/item/CS_URS_2026_01/938908411</t>
  </si>
  <si>
    <t>44</t>
  </si>
  <si>
    <t>938909311</t>
  </si>
  <si>
    <t>Čištění vozovek metením strojně podkladu nebo krytu betonového nebo živičného</t>
  </si>
  <si>
    <t>112856580</t>
  </si>
  <si>
    <t>Čištění vozovek metením bláta, prachu nebo hlinitého nánosu s odklizením na hromady na vzdálenost do 20 m nebo naložením na dopravní prostředek strojně povrchu podkladu nebo krytu betonového nebo živičného</t>
  </si>
  <si>
    <t>https://podminky.urs.cz/item/CS_URS_2026_01/938909311</t>
  </si>
  <si>
    <t>45</t>
  </si>
  <si>
    <t>979054451</t>
  </si>
  <si>
    <t>Očištění vybouraných zámkových dlaždic s původním spárováním z kameniva těženého</t>
  </si>
  <si>
    <t>-1865570875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</si>
  <si>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</si>
  <si>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https://podminky.urs.cz/item/CS_URS_2026_01/979054451</t>
  </si>
  <si>
    <t>7,21+10,44</t>
  </si>
  <si>
    <t>96</t>
  </si>
  <si>
    <t>Bourání konstrukcí</t>
  </si>
  <si>
    <t>46</t>
  </si>
  <si>
    <t>113106123</t>
  </si>
  <si>
    <t>Rozebrání dlažeb ze zámkových dlaždic komunikací pro pěší ručně</t>
  </si>
  <si>
    <t>-1952241503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</si>
  <si>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</si>
  <si>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https://podminky.urs.cz/item/CS_URS_2026_01/113106123</t>
  </si>
  <si>
    <t>7,21</t>
  </si>
  <si>
    <t>47</t>
  </si>
  <si>
    <t>113106171</t>
  </si>
  <si>
    <t>Rozebrání dlažeb vozovek ze zámkové dlažby s ložem z kameniva ručně</t>
  </si>
  <si>
    <t>-909650503</t>
  </si>
  <si>
    <t>Rozebrání dlažeb vozovek a ploch s přemístěním hmot na skládku na vzdálenost do 3 m nebo s naložením na dopravní prostředek, s jakoukoliv výplní spár ručně ze zámkové dlažby s ložem z kameniva</t>
  </si>
  <si>
    <t>https://podminky.urs.cz/item/CS_URS_2026_01/113106171</t>
  </si>
  <si>
    <t>10,44</t>
  </si>
  <si>
    <t>48</t>
  </si>
  <si>
    <t>113107141</t>
  </si>
  <si>
    <t>Odstranění podkladu živičného tl 50 mm ručně</t>
  </si>
  <si>
    <t>-1536321865</t>
  </si>
  <si>
    <t>Odstranění podkladů nebo krytů ručně s přemístěním hmot na skládku na vzdálenost do 3 m nebo s naložením na dopravní prostředek živičných, o tl. vrstvy do 50 mm</t>
  </si>
  <si>
    <t>https://podminky.urs.cz/item/CS_URS_2026_01/113107141</t>
  </si>
  <si>
    <t>"případné ruční dobourání a dočištění podél obrub" 399*0,05</t>
  </si>
  <si>
    <t>49</t>
  </si>
  <si>
    <t>113107323</t>
  </si>
  <si>
    <t>Odstranění podkladu z kameniva drceného tl přes 200 do 300 mm strojně pl do 50 m2</t>
  </si>
  <si>
    <t>-138788657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</si>
  <si>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</si>
  <si>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https://podminky.urs.cz/item/CS_URS_2026_01/113107323</t>
  </si>
  <si>
    <t>"sanace" 159,75</t>
  </si>
  <si>
    <t>50</t>
  </si>
  <si>
    <t>113107341</t>
  </si>
  <si>
    <t>Odstranění podkladu živičného tl 50 mm strojně pl do 50 m2</t>
  </si>
  <si>
    <t>-737964614</t>
  </si>
  <si>
    <t>Odstranění podkladů nebo krytů strojně plochy jednotlivě do 50 m2 s přemístěním hmot na skládku na vzdálenost do 3 m nebo s naložením na dopravní prostředek živičných, o tl. vrstvy do 50 mm</t>
  </si>
  <si>
    <t>https://podminky.urs.cz/item/CS_URS_2026_01/113107341</t>
  </si>
  <si>
    <t>"sanace" 32</t>
  </si>
  <si>
    <t>51</t>
  </si>
  <si>
    <t>113107342</t>
  </si>
  <si>
    <t>Odstranění podkladu živičného tl přes 50 do 100 mm strojně pl do 50 m2</t>
  </si>
  <si>
    <t>-1344489105</t>
  </si>
  <si>
    <t>Odstranění podkladů nebo krytů strojně plochy jednotlivě do 50 m2 s přemístěním hmot na skládku na vzdálenost do 3 m nebo s naložením na dopravní prostředek živičných, o tl. vrstvy přes 50 do 100 mm</t>
  </si>
  <si>
    <t>https://podminky.urs.cz/item/CS_URS_2026_01/113107342</t>
  </si>
  <si>
    <t>52</t>
  </si>
  <si>
    <t>113154543</t>
  </si>
  <si>
    <t>Frézování živičného krytu tl 50 mm pruh š přes 1 m pl přes 500 do 2000 m2</t>
  </si>
  <si>
    <t>872671719</t>
  </si>
  <si>
    <t>Frézování živičného podkladu nebo krytu s naložením hmot na dopravní prostředek plochy přes 500 do 2 000 m2 pruhu šířky přes 1 m, tloušťky vrstvy 50 mm</t>
  </si>
  <si>
    <t>https://podminky.urs.cz/item/CS_URS_2026_01/113154543</t>
  </si>
  <si>
    <t>Poznámka k položce:_x000D_
- T1_x000D_
- Součástí zadávací dokumentace je dopravně inženýrské opatření, které předpokládá etapizaci stavby a tudíž několikanásobné nasazení mechanizace. Součástí této položky je i zohlednění etapizace stavby</t>
  </si>
  <si>
    <t>53</t>
  </si>
  <si>
    <t>113202111</t>
  </si>
  <si>
    <t>Vytrhání obrub krajníků obrubníků stojatých</t>
  </si>
  <si>
    <t>-1264278696</t>
  </si>
  <si>
    <t>Vytrhání obrub s vybouráním lože, s přemístěním hmot na skládku na vzdálenost do 3 m nebo s naložením na dopravní prostředek z krajníků nebo obrubníků stojatých</t>
  </si>
  <si>
    <t>https://podminky.urs.cz/item/CS_URS_2026_01/113202111</t>
  </si>
  <si>
    <t>5,52+35,83</t>
  </si>
  <si>
    <t>997</t>
  </si>
  <si>
    <t>Přesun sutě</t>
  </si>
  <si>
    <t>54</t>
  </si>
  <si>
    <t>997221551</t>
  </si>
  <si>
    <t>Vodorovná doprava suti ze sypkých materiálů do 1 km</t>
  </si>
  <si>
    <t>t</t>
  </si>
  <si>
    <t>-1915730559</t>
  </si>
  <si>
    <t>Vodorovná doprava suti bez naložení, ale se složením a s hrubým urovnáním ze sypkých materiálů, na vzdálenost do 1 km</t>
  </si>
  <si>
    <t>https://podminky.urs.cz/item/CS_URS_2026_01/997221551</t>
  </si>
  <si>
    <t>"podklad na recyklační skládku" 70,29</t>
  </si>
  <si>
    <t>"frézink na recyklační skládku" 183,713</t>
  </si>
  <si>
    <t>55</t>
  </si>
  <si>
    <t>997221559</t>
  </si>
  <si>
    <t>Příplatek ZKD 1 km u vodorovné dopravy suti ze sypkých materiálů</t>
  </si>
  <si>
    <t>-184421469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</si>
  <si>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</si>
  <si>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https://podminky.urs.cz/item/CS_URS_2026_01/997221559</t>
  </si>
  <si>
    <t>Poznámka k položce:_x000D_
vzdálenost odvozu je pouze orientační, určí uchazeč</t>
  </si>
  <si>
    <t>"podklad na recyklační skládku" 70,29*9</t>
  </si>
  <si>
    <t>"frézink na recyklační skládku" 183,713*9</t>
  </si>
  <si>
    <t>56</t>
  </si>
  <si>
    <t>997221561</t>
  </si>
  <si>
    <t>Vodorovná doprava suti z kusových materiálů do 1 km</t>
  </si>
  <si>
    <t>1323990159</t>
  </si>
  <si>
    <t>Vodorovná doprava suti bez naložení, ale se složením a s hrubým urovnáním z kusových materiálů, na vzdálenost do 1 km</t>
  </si>
  <si>
    <t>https://podminky.urs.cz/item/CS_URS_2026_01/997221561</t>
  </si>
  <si>
    <t>"beton na recyklační skládku" 8+8,477</t>
  </si>
  <si>
    <t>"asfalt na recyklační skládku" 15,975+31,95+1,955+3,136+70,29</t>
  </si>
  <si>
    <t>57</t>
  </si>
  <si>
    <t>997221569</t>
  </si>
  <si>
    <t>Příplatek ZKD 1 km u vodorovné dopravy suti z kusových materiálů</t>
  </si>
  <si>
    <t>1822810632</t>
  </si>
  <si>
    <t>Vodorovná doprava suti bez naložení, ale se složením a s hrubým urovnáním z kusových materiálů, na vzdálenost Příplatek k ceně za každý další započatý 1 km přes 1 km</t>
  </si>
  <si>
    <t>https://podminky.urs.cz/item/CS_URS_2026_01/997221569</t>
  </si>
  <si>
    <t>"beton na recyklační skládku" (8+8,477)*9</t>
  </si>
  <si>
    <t>"asfalt na recyklační skládku" (15,975+31,95+1,955+3,136+70,29)*9</t>
  </si>
  <si>
    <t>58</t>
  </si>
  <si>
    <t>997221861</t>
  </si>
  <si>
    <t>Poplatek za uložení na recyklační skládce (skládkovné) stavebního odpadu z prostého betonu pod kódem 17 01 01</t>
  </si>
  <si>
    <t>-1792935934</t>
  </si>
  <si>
    <t>Poplatek za uložení stavebního odpadu na recyklační skládce (skládkovné) z prostého betonu zatříděného do Katalogu odpadů pod kódem 17 01 01</t>
  </si>
  <si>
    <t>https://podminky.urs.cz/item/CS_URS_2026_01/997221861</t>
  </si>
  <si>
    <t>8+8,477</t>
  </si>
  <si>
    <t>59</t>
  </si>
  <si>
    <t>997221873</t>
  </si>
  <si>
    <t>Poplatek za uložení na recyklační skládce (skládkovné) stavebního odpadu zeminy a kamení zatříděného do Katalogu odpadů pod kódem 17 05 04</t>
  </si>
  <si>
    <t>568397507</t>
  </si>
  <si>
    <t>Poplatek za uložení stavebního odpadu na recyklační skládce (skládkovné) zeminy a kamení zatříděného do Katalogu odpadů pod kódem 17 05 04</t>
  </si>
  <si>
    <t>https://podminky.urs.cz/item/CS_URS_2026_01/997221873</t>
  </si>
  <si>
    <t>70,29</t>
  </si>
  <si>
    <t>60</t>
  </si>
  <si>
    <t>997221875</t>
  </si>
  <si>
    <t>Poplatek za uložení na recyklační skládce (skládkovné) stavebního odpadu asfaltového bez obsahu dehtu zatříděného do Katalogu odpadů pod kódem 17 03 02</t>
  </si>
  <si>
    <t>1270069754</t>
  </si>
  <si>
    <t>Poplatek za uložení stavebního odpadu na recyklační skládce (skládkovné) asfaltového bez obsahu dehtu zatříděného do Katalogu odpadů pod kódem 17 03 02</t>
  </si>
  <si>
    <t>https://podminky.urs.cz/item/CS_URS_2026_01/997221875</t>
  </si>
  <si>
    <t>183,713</t>
  </si>
  <si>
    <t>15,975+31,95+1,955+3,136+70,29</t>
  </si>
  <si>
    <t>998</t>
  </si>
  <si>
    <t>Přesun hmot</t>
  </si>
  <si>
    <t>61</t>
  </si>
  <si>
    <t>998225111</t>
  </si>
  <si>
    <t>Přesun hmot pro pozemní komunikace s krytem z kamene, monolitickým betonovým nebo živičným</t>
  </si>
  <si>
    <t>1793001984</t>
  </si>
  <si>
    <t>Přesun hmot pro komunikace s krytem z kameniva, monolitickým betonovým nebo živičným dopravní vzdálenost do 200 m jakékoliv délky objektu</t>
  </si>
  <si>
    <t>https://podminky.urs.cz/item/CS_URS_2026_01/998225111</t>
  </si>
  <si>
    <t>VRN</t>
  </si>
  <si>
    <t>Vedlejší rozpočtové náklady</t>
  </si>
  <si>
    <t>VRN1</t>
  </si>
  <si>
    <t>Průzkumné, geodetické a projektové práce</t>
  </si>
  <si>
    <t>62</t>
  </si>
  <si>
    <t>012164000</t>
  </si>
  <si>
    <t>Vytyčení a zaměření inženýrských sítí</t>
  </si>
  <si>
    <t>kpl</t>
  </si>
  <si>
    <t>1024</t>
  </si>
  <si>
    <t>-1556640676</t>
  </si>
  <si>
    <t>https://podminky.urs.cz/item/CS_URS_2026_01/012164000</t>
  </si>
  <si>
    <t>63</t>
  </si>
  <si>
    <t>012303000</t>
  </si>
  <si>
    <t>Zeměměřičské práce při provádění stavby</t>
  </si>
  <si>
    <t>-1116126722</t>
  </si>
  <si>
    <t xml:space="preserve">Geodetická činnost v průběhu provádění stavebních prací (geodet zhotovitele stavby) včetně vytyčení stavby a skutečného zjištění průběhu inženýrských sítí. </t>
  </si>
  <si>
    <t>https://podminky.urs.cz/item/CS_URS_2026_01/012303000</t>
  </si>
  <si>
    <t>Poznámka k položce:_x000D_
Součástí je vybudování potřebné vytyčovací sítě. _x000D_
Zajištění inženýrských sítí během realizace stavby dle požadavku správců. Nutné vytyčení všech podzemních sítí s protokolárním zápisem příslušných správců. Přesnou polohu podzemních vedení ověřit ručně kopanými sondami. Podzemní plynovod, sdělovací kabely, elektrické vedení , vodovod, v trase příčné přechody. Přechody nutno ochránit. Zajištění stavby proti škodě na okolních pozemcích a objektech.</t>
  </si>
  <si>
    <t>64</t>
  </si>
  <si>
    <t>013274000</t>
  </si>
  <si>
    <t>Pasportizace objektu před započetím prací</t>
  </si>
  <si>
    <t>-1809578411</t>
  </si>
  <si>
    <t>https://podminky.urs.cz/item/CS_URS_2026_01/013274000</t>
  </si>
  <si>
    <t>Poznámka k položce:_x000D_
Pasportizace komunikací, zeleně a  staveb dotčených výstavbou, které nejsou majetkem investora vč.okolní vzrostlé zeleně</t>
  </si>
  <si>
    <t>65</t>
  </si>
  <si>
    <t>013284000</t>
  </si>
  <si>
    <t>Pasportizace objektu po provedení prací</t>
  </si>
  <si>
    <t>-1540798703</t>
  </si>
  <si>
    <t>https://podminky.urs.cz/item/CS_URS_2026_01/013284000</t>
  </si>
  <si>
    <t>VRN3</t>
  </si>
  <si>
    <t>Zařízení staveniště</t>
  </si>
  <si>
    <t>66</t>
  </si>
  <si>
    <t>030001000</t>
  </si>
  <si>
    <t>-1045744983</t>
  </si>
  <si>
    <t>https://podminky.urs.cz/item/CS_URS_2026_01/030001000</t>
  </si>
  <si>
    <t xml:space="preserve">Poznámka k položce:_x000D_
Kompletní zařízení staveniště pro celou stavbu  včetně zajištění potřebných povolení a rozhodnutí.   _x000D_
Položka zahrnuje náklady spojené se staveništními komunikacemi, vstupem a vjezdem na staveniště, nasvětlení výkopů a lávky přes výkopy,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pracoviště.Poplatky a náklady za spotřebované energie, plyn a vodu atd. v době výstavby až do předání díla.Zajištění údržby veřejných komunikací a komunikací pro pěší v průběhu celé stavby, včetně případné zimní údržby._x000D_
</t>
  </si>
  <si>
    <t>67</t>
  </si>
  <si>
    <t>034303000</t>
  </si>
  <si>
    <t>Dopravní značení na staveništi</t>
  </si>
  <si>
    <t>-1169620696</t>
  </si>
  <si>
    <t>https://podminky.urs.cz/item/CS_URS_2026_01/034303000</t>
  </si>
  <si>
    <t>Poznámka k položce:_x000D_
Dopravně inženýrská opatření, včetně projednání s dotčenými orgány._x000D_
Součástí zadávací dokumentace je DIO, které předpokládá etapizaci stavby a rozdílné značení staveniště pro každou etapu. V případě odlišného řešení etapizace je nutné nové DIO včetně projednání. (Součástí této položky)</t>
  </si>
  <si>
    <t>VRN4</t>
  </si>
  <si>
    <t>Inženýrská činnost</t>
  </si>
  <si>
    <t>68</t>
  </si>
  <si>
    <t>043154000</t>
  </si>
  <si>
    <t>Zkoušky hutnicí</t>
  </si>
  <si>
    <t>1284532118</t>
  </si>
  <si>
    <t>https://podminky.urs.cz/item/CS_URS_2026_01/043154000</t>
  </si>
  <si>
    <t>SO 102 - Ul. Pod Nemocnicí</t>
  </si>
  <si>
    <t>122151101</t>
  </si>
  <si>
    <t>Odkopávky a prokopávky nezapažené v hornině třídy těžitelnosti I skupiny 1 a 2 objem do 20 m3 strojně</t>
  </si>
  <si>
    <t>-758821719</t>
  </si>
  <si>
    <t>Odkopávky a prokopávky nezapažené strojně v hornině třídy těžitelnosti I skupiny 1 a 2 do 20 m3</t>
  </si>
  <si>
    <t>https://podminky.urs.cz/item/CS_URS_2026_01/122151101</t>
  </si>
  <si>
    <t>"svrchní vrstva" 59,61*0,2</t>
  </si>
  <si>
    <t>122251103</t>
  </si>
  <si>
    <t>Odkopávky a prokopávky nezapažené v hornině třídy těžitelnosti I skupiny 3 objem do 100 m3 strojně</t>
  </si>
  <si>
    <t>567148032</t>
  </si>
  <si>
    <t>Odkopávky a prokopávky nezapažené strojně v hornině třídy těžitelnosti I skupiny 3 přes 50 do 100 m3</t>
  </si>
  <si>
    <t>https://podminky.urs.cz/item/CS_URS_2026_01/122251103</t>
  </si>
  <si>
    <t>114,9*0,59</t>
  </si>
  <si>
    <t>-1646932193</t>
  </si>
  <si>
    <t>"v rámci stavby" 59,61*0,2</t>
  </si>
  <si>
    <t>162751117</t>
  </si>
  <si>
    <t>Vodorovné přemístění přes 9 000 do 10000 m výkopku/sypaniny z horniny třídy těžitelnosti I skupiny 1 až 3</t>
  </si>
  <si>
    <t>401727767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</si>
  <si>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</si>
  <si>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https://podminky.urs.cz/item/CS_URS_2026_01/162751117</t>
  </si>
  <si>
    <t>67,791</t>
  </si>
  <si>
    <t>167151101</t>
  </si>
  <si>
    <t>Nakládání výkopku z hornin třídy těžitelnosti I skupiny 1 až 3 do 100 m3</t>
  </si>
  <si>
    <t>-546128337</t>
  </si>
  <si>
    <t>Nakládání, skládání a překládání neulehlého výkopku nebo sypaniny strojně nakládání, množství do 100 m3, z horniny třídy těžitelnosti I, skupiny 1 až 3</t>
  </si>
  <si>
    <t>https://podminky.urs.cz/item/CS_URS_2026_01/167151101</t>
  </si>
  <si>
    <t>171201231</t>
  </si>
  <si>
    <t>Poplatek za uložení zeminy a kamení na recyklační skládce (skládkovné) kód odpadu 17 05 04</t>
  </si>
  <si>
    <t>-315006865</t>
  </si>
  <si>
    <t>https://podminky.urs.cz/item/CS_URS_2026_01/171201231</t>
  </si>
  <si>
    <t>67,791*1,8 'Přepočtené koeficientem množství</t>
  </si>
  <si>
    <t>-285517618</t>
  </si>
  <si>
    <t>59,61</t>
  </si>
  <si>
    <t>-1216650534</t>
  </si>
  <si>
    <t>-1135874458</t>
  </si>
  <si>
    <t>1662048334</t>
  </si>
  <si>
    <t>(59,61)*0,03</t>
  </si>
  <si>
    <t>-1511060716</t>
  </si>
  <si>
    <t>276,21+106,12</t>
  </si>
  <si>
    <t>-257148012</t>
  </si>
  <si>
    <t>966527570</t>
  </si>
  <si>
    <t>645816885</t>
  </si>
  <si>
    <t>(59,61)*0,01*3</t>
  </si>
  <si>
    <t>-1483692722</t>
  </si>
  <si>
    <t>"sanace - 2 vrstvy - tl. celkem 300 mm" 276,21*2</t>
  </si>
  <si>
    <t>564871011</t>
  </si>
  <si>
    <t>Podklad ze štěrkodrtě ŠD plochy do 100 m2 tl 250 mm</t>
  </si>
  <si>
    <t>1645935581</t>
  </si>
  <si>
    <t>Podklad ze štěrkodrti ŠD s rozprostřením a zhutněním plochy jednotlivě do 100 m2, po zhutnění tl. 250 mm</t>
  </si>
  <si>
    <t>https://podminky.urs.cz/item/CS_URS_2026_01/564871011</t>
  </si>
  <si>
    <t>106,12</t>
  </si>
  <si>
    <t>-699600680</t>
  </si>
  <si>
    <t>27,42</t>
  </si>
  <si>
    <t>"sanace" 552,43</t>
  </si>
  <si>
    <t>567142113</t>
  </si>
  <si>
    <t>Podklad ze směsi stmelené cementem SC C 8/10 (KSC I) tl 230 mm</t>
  </si>
  <si>
    <t>1814646640</t>
  </si>
  <si>
    <t>Podklad ze směsi stmelené cementem SC bez dilatačních spár, s rozprostřením a zhutněním SC C 8/10 (KSC I), po zhutnění tl. 230 mm</t>
  </si>
  <si>
    <t>https://podminky.urs.cz/item/CS_URS_2026_01/567142113</t>
  </si>
  <si>
    <t>-931621912</t>
  </si>
  <si>
    <t>2762,14</t>
  </si>
  <si>
    <t>-79,84</t>
  </si>
  <si>
    <t>-1224872290</t>
  </si>
  <si>
    <t>591141111</t>
  </si>
  <si>
    <t>Kladení dlažby z kostek velkých z kamene na MC tl 50 mm</t>
  </si>
  <si>
    <t>730266263</t>
  </si>
  <si>
    <t>Kladení dlažby z kostek s provedením lože do tl. 50 mm, s vyplněním spár, s dvojím beraněním a se smetením přebytečného materiálu na krajnici velkých z kamene, do lože z cementové malty</t>
  </si>
  <si>
    <t>https://podminky.urs.cz/item/CS_URS_2026_01/591141111</t>
  </si>
  <si>
    <t>Poznámka k položce:_x000D_
lože - M25 XF4_x000D_
spárování - M25 XF4</t>
  </si>
  <si>
    <t>"kompletní konstr. vozovky BUS zastávek" 79,84</t>
  </si>
  <si>
    <t>58381008</t>
  </si>
  <si>
    <t>kostka štípaná dlažební žula velká 15/17</t>
  </si>
  <si>
    <t>1528972075</t>
  </si>
  <si>
    <t>79,84*1,03 'Přepočtené koeficientem množství</t>
  </si>
  <si>
    <t>238921413</t>
  </si>
  <si>
    <t>"stávající" 24,54</t>
  </si>
  <si>
    <t>"nová" 4,05+1</t>
  </si>
  <si>
    <t>59245008</t>
  </si>
  <si>
    <t>dlažba skladebná betonová 200x100mm tl 60mm červená</t>
  </si>
  <si>
    <t>1202044339</t>
  </si>
  <si>
    <t>4,05</t>
  </si>
  <si>
    <t>4,05*1,03 'Přepočtené koeficientem množství</t>
  </si>
  <si>
    <t>59245018</t>
  </si>
  <si>
    <t>dlažba skladebná betonová 200x100mm tl 60mm přírodní</t>
  </si>
  <si>
    <t>1045558678</t>
  </si>
  <si>
    <t>1*1,03 'Přepočtené koeficientem množství</t>
  </si>
  <si>
    <t>-40511847</t>
  </si>
  <si>
    <t>"výšková úprava, poklop stávající" 1</t>
  </si>
  <si>
    <t>2104856600</t>
  </si>
  <si>
    <t>"výšková úprava, poklop stávající" 3</t>
  </si>
  <si>
    <t>813334510</t>
  </si>
  <si>
    <t>"výšková úprava, mříž stávající"  4</t>
  </si>
  <si>
    <t>"výšková úprava, výměna mříže" 4</t>
  </si>
  <si>
    <t>55242320</t>
  </si>
  <si>
    <t>mříž vtoková litinová plochá 500x500mm D400</t>
  </si>
  <si>
    <t>-760400762</t>
  </si>
  <si>
    <t>Poznámka k položce:_x000D_
vč. rámu</t>
  </si>
  <si>
    <t>59223871</t>
  </si>
  <si>
    <t>koš vysoký pro uliční vpusti žárově Pz plech pro rám 500/500mm</t>
  </si>
  <si>
    <t>1707088557</t>
  </si>
  <si>
    <t>59223864</t>
  </si>
  <si>
    <t>prstenec pro uliční vpusť vyrovnávací betonový 390x60x130mm</t>
  </si>
  <si>
    <t>33165459</t>
  </si>
  <si>
    <t>55242322</t>
  </si>
  <si>
    <t>mříž D 400 - plochá 300x500mm</t>
  </si>
  <si>
    <t>1571948990</t>
  </si>
  <si>
    <t>59223874</t>
  </si>
  <si>
    <t>koš vysoký pro uliční vpusti žárově Pz plech pro rám 500/300mm</t>
  </si>
  <si>
    <t>-1453056474</t>
  </si>
  <si>
    <t>529419055</t>
  </si>
  <si>
    <t>"V1a" 149,62</t>
  </si>
  <si>
    <t>"V11a" 40,64+60,64</t>
  </si>
  <si>
    <t>657812183</t>
  </si>
  <si>
    <t>"V2b 3/1,5/0,125" 158,35</t>
  </si>
  <si>
    <t>1232515034</t>
  </si>
  <si>
    <t>"V4" 548,7</t>
  </si>
  <si>
    <t>"V5" 6*2</t>
  </si>
  <si>
    <t>-481808170</t>
  </si>
  <si>
    <t>"V2b 1,5/1,5/0,25" 45,22</t>
  </si>
  <si>
    <t>"V4 0,5/0,5/0,25" 69,78</t>
  </si>
  <si>
    <t>-432283538</t>
  </si>
  <si>
    <t>"V7a" 43,5</t>
  </si>
  <si>
    <t>"V11a" 2,56+2,56</t>
  </si>
  <si>
    <t>"V13a" 8,825+11,51</t>
  </si>
  <si>
    <t>149652480</t>
  </si>
  <si>
    <t>218000365</t>
  </si>
  <si>
    <t>111411393</t>
  </si>
  <si>
    <t>778157551</t>
  </si>
  <si>
    <t>1007193448</t>
  </si>
  <si>
    <t>-909482477</t>
  </si>
  <si>
    <t>"V5" 6</t>
  </si>
  <si>
    <t>-289152510</t>
  </si>
  <si>
    <t>-1466184179</t>
  </si>
  <si>
    <t>3+116,33+17,61</t>
  </si>
  <si>
    <t>59217031</t>
  </si>
  <si>
    <t>obrubník silniční betonový 1000x150x250mm</t>
  </si>
  <si>
    <t>-1635903242</t>
  </si>
  <si>
    <t>116,33+17,61</t>
  </si>
  <si>
    <t>133,94*1,02 'Přepočtené koeficientem množství</t>
  </si>
  <si>
    <t>1456867292</t>
  </si>
  <si>
    <t>3*1,02 'Přepočtené koeficientem množství</t>
  </si>
  <si>
    <t>916431112</t>
  </si>
  <si>
    <t>Osazení bezbariérového betonového obrubníku do betonového lože tl 150 mm s boční opěrou</t>
  </si>
  <si>
    <t>1329432347</t>
  </si>
  <si>
    <t>Osazení betonového bezbariérového obrubníku s ložem betonovým tl. 150 mm úložná šířka do 400 mm s boční opěrou</t>
  </si>
  <si>
    <t>https://podminky.urs.cz/item/CS_URS_2026_01/916431112</t>
  </si>
  <si>
    <t>Poznámka k položce:_x000D_
vč. řezání obrub dle TZ</t>
  </si>
  <si>
    <t>15,3+1+1</t>
  </si>
  <si>
    <t>59217041</t>
  </si>
  <si>
    <t>obrubník betonový bezbariérový přímý 290mm</t>
  </si>
  <si>
    <t>1032259146</t>
  </si>
  <si>
    <t>Poznámka k položce:_x000D_
podsádka +16cm</t>
  </si>
  <si>
    <t>15,3</t>
  </si>
  <si>
    <t>15,3*1,02 'Přepočtené koeficientem množství</t>
  </si>
  <si>
    <t>59217093</t>
  </si>
  <si>
    <t>obrubník betonový bezbarierový přechodový 250-290mm</t>
  </si>
  <si>
    <t>-523219087</t>
  </si>
  <si>
    <t>1+1</t>
  </si>
  <si>
    <t>919111114</t>
  </si>
  <si>
    <t>Řezání dilatačních spár š 4 mm hl přes 90 do 100 mm příčných nebo podélných v čerstvém CB krytu</t>
  </si>
  <si>
    <t>503726071</t>
  </si>
  <si>
    <t>Řezání dilatačních spár v čerstvém cementobetonovém krytu příčných nebo podélných, šířky 4 mm, hloubky přes 90 do 100 mm</t>
  </si>
  <si>
    <t>https://podminky.urs.cz/item/CS_URS_2026_01/919111114</t>
  </si>
  <si>
    <t>"záliv BUS, vrstva SC" 20</t>
  </si>
  <si>
    <t>-287092323</t>
  </si>
  <si>
    <t>110,9</t>
  </si>
  <si>
    <t>67369541</t>
  </si>
  <si>
    <t>110,9+389,83</t>
  </si>
  <si>
    <t>-1587790411</t>
  </si>
  <si>
    <t>820768859</t>
  </si>
  <si>
    <t>"záliv" 36,5</t>
  </si>
  <si>
    <t>"sanace" 556,5</t>
  </si>
  <si>
    <t>-1849619972</t>
  </si>
  <si>
    <t>2762,14-79,84</t>
  </si>
  <si>
    <t>-1196452321</t>
  </si>
  <si>
    <t>-369923635</t>
  </si>
  <si>
    <t>24,54</t>
  </si>
  <si>
    <t>-1181788601</t>
  </si>
  <si>
    <t>31,35</t>
  </si>
  <si>
    <t>-328248571</t>
  </si>
  <si>
    <t>"případné ruční dobourání a dočištění podél obrub" 620,54*0,05</t>
  </si>
  <si>
    <t>113107182</t>
  </si>
  <si>
    <t>Odstranění podkladu živičného tl přes 50 do 100 mm strojně pl přes 50 do 200 m2</t>
  </si>
  <si>
    <t>66933178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</si>
  <si>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</si>
  <si>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https://podminky.urs.cz/item/CS_URS_2026_01/113107182</t>
  </si>
  <si>
    <t>79,2</t>
  </si>
  <si>
    <t>1959639017</t>
  </si>
  <si>
    <t>"sanace" 276,21</t>
  </si>
  <si>
    <t>718916346</t>
  </si>
  <si>
    <t>"sanace" 55,5</t>
  </si>
  <si>
    <t>-915094809</t>
  </si>
  <si>
    <t>-630779448</t>
  </si>
  <si>
    <t>"2 etapy" 2762,14</t>
  </si>
  <si>
    <t>-1156799283</t>
  </si>
  <si>
    <t>119,33+28,5</t>
  </si>
  <si>
    <t>-113733163</t>
  </si>
  <si>
    <t>"podklad na recyklační skládku" 121,532</t>
  </si>
  <si>
    <t>"frézink na recyklační skládku" 317,646</t>
  </si>
  <si>
    <t>69</t>
  </si>
  <si>
    <t>18098090</t>
  </si>
  <si>
    <t>"podklad na recyklační skládku" 121,532*9</t>
  </si>
  <si>
    <t>"frézink na recyklační skládku" 317,646*9</t>
  </si>
  <si>
    <t>70</t>
  </si>
  <si>
    <t>-1004476772</t>
  </si>
  <si>
    <t>"beton na recyklační skládku" 4+30,305+(31,35-24,54)*0,26</t>
  </si>
  <si>
    <t>"asfalt na recyklační skládku" 26,823+53,646+3,041+5,439+121,535+17,424</t>
  </si>
  <si>
    <t>71</t>
  </si>
  <si>
    <t>-2120950101</t>
  </si>
  <si>
    <t>"beton na recyklační skládku" (4+30,305+(31,35-24,54)*0,26)*9</t>
  </si>
  <si>
    <t>"asfalt na recyklační skládku" (26,823+53,646+3,041+5,439+121,535+17,424)*9</t>
  </si>
  <si>
    <t>72</t>
  </si>
  <si>
    <t>268556695</t>
  </si>
  <si>
    <t xml:space="preserve"> 4+30,305+(31,35-24,54)*0,26</t>
  </si>
  <si>
    <t>73</t>
  </si>
  <si>
    <t>2034718947</t>
  </si>
  <si>
    <t>121,532</t>
  </si>
  <si>
    <t>74</t>
  </si>
  <si>
    <t>1764024220</t>
  </si>
  <si>
    <t>317,646</t>
  </si>
  <si>
    <t>26,823+53,646+3,041+5,439+121,535+17,424</t>
  </si>
  <si>
    <t>75</t>
  </si>
  <si>
    <t>1554071513</t>
  </si>
  <si>
    <t>76</t>
  </si>
  <si>
    <t>-968570095</t>
  </si>
  <si>
    <t>77</t>
  </si>
  <si>
    <t>-67136364</t>
  </si>
  <si>
    <t>78</t>
  </si>
  <si>
    <t>451793632</t>
  </si>
  <si>
    <t>79</t>
  </si>
  <si>
    <t>-29365345</t>
  </si>
  <si>
    <t>80</t>
  </si>
  <si>
    <t>-1554743428</t>
  </si>
  <si>
    <t>81</t>
  </si>
  <si>
    <t>-904333716</t>
  </si>
  <si>
    <t>82</t>
  </si>
  <si>
    <t>431273983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</si>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</sst>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573211109" TargetMode="External"/><Relationship Id="rId18" Type="http://schemas.openxmlformats.org/officeDocument/2006/relationships/hyperlink" Target="https://podminky.urs.cz/item/CS_URS_2026_01/899133111" TargetMode="External"/><Relationship Id="rId26" Type="http://schemas.openxmlformats.org/officeDocument/2006/relationships/hyperlink" Target="https://podminky.urs.cz/item/CS_URS_2026_01/915211121" TargetMode="External"/><Relationship Id="rId39" Type="http://schemas.openxmlformats.org/officeDocument/2006/relationships/hyperlink" Target="https://podminky.urs.cz/item/CS_URS_2026_01/938909311" TargetMode="External"/><Relationship Id="rId21" Type="http://schemas.openxmlformats.org/officeDocument/2006/relationships/hyperlink" Target="https://podminky.urs.cz/item/CS_URS_2026_01/915111121" TargetMode="External"/><Relationship Id="rId34" Type="http://schemas.openxmlformats.org/officeDocument/2006/relationships/hyperlink" Target="https://podminky.urs.cz/item/CS_URS_2026_01/919731121" TargetMode="External"/><Relationship Id="rId42" Type="http://schemas.openxmlformats.org/officeDocument/2006/relationships/hyperlink" Target="https://podminky.urs.cz/item/CS_URS_2026_01/113106171" TargetMode="External"/><Relationship Id="rId47" Type="http://schemas.openxmlformats.org/officeDocument/2006/relationships/hyperlink" Target="https://podminky.urs.cz/item/CS_URS_2026_01/113154543" TargetMode="External"/><Relationship Id="rId50" Type="http://schemas.openxmlformats.org/officeDocument/2006/relationships/hyperlink" Target="https://podminky.urs.cz/item/CS_URS_2026_01/997221559" TargetMode="External"/><Relationship Id="rId55" Type="http://schemas.openxmlformats.org/officeDocument/2006/relationships/hyperlink" Target="https://podminky.urs.cz/item/CS_URS_2026_01/997221875" TargetMode="External"/><Relationship Id="rId63" Type="http://schemas.openxmlformats.org/officeDocument/2006/relationships/hyperlink" Target="https://podminky.urs.cz/item/CS_URS_2026_01/043154000" TargetMode="External"/><Relationship Id="rId7" Type="http://schemas.openxmlformats.org/officeDocument/2006/relationships/hyperlink" Target="https://podminky.urs.cz/item/CS_URS_2026_01/181951112" TargetMode="External"/><Relationship Id="rId2" Type="http://schemas.openxmlformats.org/officeDocument/2006/relationships/hyperlink" Target="https://podminky.urs.cz/item/CS_URS_2026_01/162251101" TargetMode="External"/><Relationship Id="rId16" Type="http://schemas.openxmlformats.org/officeDocument/2006/relationships/hyperlink" Target="https://podminky.urs.cz/item/CS_URS_2026_01/596212210" TargetMode="External"/><Relationship Id="rId29" Type="http://schemas.openxmlformats.org/officeDocument/2006/relationships/hyperlink" Target="https://podminky.urs.cz/item/CS_URS_2026_01/915231111" TargetMode="External"/><Relationship Id="rId11" Type="http://schemas.openxmlformats.org/officeDocument/2006/relationships/hyperlink" Target="https://podminky.urs.cz/item/CS_URS_2026_01/564851011" TargetMode="External"/><Relationship Id="rId24" Type="http://schemas.openxmlformats.org/officeDocument/2006/relationships/hyperlink" Target="https://podminky.urs.cz/item/CS_URS_2026_01/915131111" TargetMode="External"/><Relationship Id="rId32" Type="http://schemas.openxmlformats.org/officeDocument/2006/relationships/hyperlink" Target="https://podminky.urs.cz/item/CS_URS_2026_01/916131213" TargetMode="External"/><Relationship Id="rId37" Type="http://schemas.openxmlformats.org/officeDocument/2006/relationships/hyperlink" Target="https://podminky.urs.cz/item/CS_URS_2026_01/919735112" TargetMode="External"/><Relationship Id="rId40" Type="http://schemas.openxmlformats.org/officeDocument/2006/relationships/hyperlink" Target="https://podminky.urs.cz/item/CS_URS_2026_01/979054451" TargetMode="External"/><Relationship Id="rId45" Type="http://schemas.openxmlformats.org/officeDocument/2006/relationships/hyperlink" Target="https://podminky.urs.cz/item/CS_URS_2026_01/113107341" TargetMode="External"/><Relationship Id="rId53" Type="http://schemas.openxmlformats.org/officeDocument/2006/relationships/hyperlink" Target="https://podminky.urs.cz/item/CS_URS_2026_01/997221861" TargetMode="External"/><Relationship Id="rId58" Type="http://schemas.openxmlformats.org/officeDocument/2006/relationships/hyperlink" Target="https://podminky.urs.cz/item/CS_URS_2026_01/012303000" TargetMode="External"/><Relationship Id="rId5" Type="http://schemas.openxmlformats.org/officeDocument/2006/relationships/hyperlink" Target="https://podminky.urs.cz/item/CS_URS_2026_01/181311103" TargetMode="External"/><Relationship Id="rId61" Type="http://schemas.openxmlformats.org/officeDocument/2006/relationships/hyperlink" Target="https://podminky.urs.cz/item/CS_URS_2026_01/030001000" TargetMode="External"/><Relationship Id="rId19" Type="http://schemas.openxmlformats.org/officeDocument/2006/relationships/hyperlink" Target="https://podminky.urs.cz/item/CS_URS_2026_01/899133211" TargetMode="External"/><Relationship Id="rId14" Type="http://schemas.openxmlformats.org/officeDocument/2006/relationships/hyperlink" Target="https://podminky.urs.cz/item/CS_URS_2026_01/577144121" TargetMode="External"/><Relationship Id="rId22" Type="http://schemas.openxmlformats.org/officeDocument/2006/relationships/hyperlink" Target="https://podminky.urs.cz/item/CS_URS_2026_01/915121111" TargetMode="External"/><Relationship Id="rId27" Type="http://schemas.openxmlformats.org/officeDocument/2006/relationships/hyperlink" Target="https://podminky.urs.cz/item/CS_URS_2026_01/915221111" TargetMode="External"/><Relationship Id="rId30" Type="http://schemas.openxmlformats.org/officeDocument/2006/relationships/hyperlink" Target="https://podminky.urs.cz/item/CS_URS_2026_01/915611111" TargetMode="External"/><Relationship Id="rId35" Type="http://schemas.openxmlformats.org/officeDocument/2006/relationships/hyperlink" Target="https://podminky.urs.cz/item/CS_URS_2026_01/919732211" TargetMode="External"/><Relationship Id="rId43" Type="http://schemas.openxmlformats.org/officeDocument/2006/relationships/hyperlink" Target="https://podminky.urs.cz/item/CS_URS_2026_01/113107141" TargetMode="External"/><Relationship Id="rId48" Type="http://schemas.openxmlformats.org/officeDocument/2006/relationships/hyperlink" Target="https://podminky.urs.cz/item/CS_URS_2026_01/113202111" TargetMode="External"/><Relationship Id="rId56" Type="http://schemas.openxmlformats.org/officeDocument/2006/relationships/hyperlink" Target="https://podminky.urs.cz/item/CS_URS_2026_01/998225111" TargetMode="External"/><Relationship Id="rId64" Type="http://schemas.openxmlformats.org/officeDocument/2006/relationships/drawing" Target="../drawings/drawing2.xml"/><Relationship Id="rId8" Type="http://schemas.openxmlformats.org/officeDocument/2006/relationships/hyperlink" Target="https://podminky.urs.cz/item/CS_URS_2026_01/183402121" TargetMode="External"/><Relationship Id="rId51" Type="http://schemas.openxmlformats.org/officeDocument/2006/relationships/hyperlink" Target="https://podminky.urs.cz/item/CS_URS_2026_01/997221561" TargetMode="External"/><Relationship Id="rId3" Type="http://schemas.openxmlformats.org/officeDocument/2006/relationships/hyperlink" Target="https://podminky.urs.cz/item/CS_URS_2026_01/167111101" TargetMode="External"/><Relationship Id="rId12" Type="http://schemas.openxmlformats.org/officeDocument/2006/relationships/hyperlink" Target="https://podminky.urs.cz/item/CS_URS_2026_01/565145001" TargetMode="External"/><Relationship Id="rId17" Type="http://schemas.openxmlformats.org/officeDocument/2006/relationships/hyperlink" Target="https://podminky.urs.cz/item/CS_URS_2026_01/899132212" TargetMode="External"/><Relationship Id="rId25" Type="http://schemas.openxmlformats.org/officeDocument/2006/relationships/hyperlink" Target="https://podminky.urs.cz/item/CS_URS_2026_01/915211111" TargetMode="External"/><Relationship Id="rId33" Type="http://schemas.openxmlformats.org/officeDocument/2006/relationships/hyperlink" Target="https://podminky.urs.cz/item/CS_URS_2026_01/916231213" TargetMode="External"/><Relationship Id="rId38" Type="http://schemas.openxmlformats.org/officeDocument/2006/relationships/hyperlink" Target="https://podminky.urs.cz/item/CS_URS_2026_01/938908411" TargetMode="External"/><Relationship Id="rId46" Type="http://schemas.openxmlformats.org/officeDocument/2006/relationships/hyperlink" Target="https://podminky.urs.cz/item/CS_URS_2026_01/113107342" TargetMode="External"/><Relationship Id="rId59" Type="http://schemas.openxmlformats.org/officeDocument/2006/relationships/hyperlink" Target="https://podminky.urs.cz/item/CS_URS_2026_01/013274000" TargetMode="External"/><Relationship Id="rId20" Type="http://schemas.openxmlformats.org/officeDocument/2006/relationships/hyperlink" Target="https://podminky.urs.cz/item/CS_URS_2026_01/915111111" TargetMode="External"/><Relationship Id="rId41" Type="http://schemas.openxmlformats.org/officeDocument/2006/relationships/hyperlink" Target="https://podminky.urs.cz/item/CS_URS_2026_01/113106123" TargetMode="External"/><Relationship Id="rId54" Type="http://schemas.openxmlformats.org/officeDocument/2006/relationships/hyperlink" Target="https://podminky.urs.cz/item/CS_URS_2026_01/997221873" TargetMode="External"/><Relationship Id="rId62" Type="http://schemas.openxmlformats.org/officeDocument/2006/relationships/hyperlink" Target="https://podminky.urs.cz/item/CS_URS_2026_01/034303000" TargetMode="External"/><Relationship Id="rId1" Type="http://schemas.openxmlformats.org/officeDocument/2006/relationships/hyperlink" Target="https://podminky.urs.cz/item/CS_URS_2026_01/122111101" TargetMode="External"/><Relationship Id="rId6" Type="http://schemas.openxmlformats.org/officeDocument/2006/relationships/hyperlink" Target="https://podminky.urs.cz/item/CS_URS_2026_01/181411131" TargetMode="External"/><Relationship Id="rId15" Type="http://schemas.openxmlformats.org/officeDocument/2006/relationships/hyperlink" Target="https://podminky.urs.cz/item/CS_URS_2026_01/596211110" TargetMode="External"/><Relationship Id="rId23" Type="http://schemas.openxmlformats.org/officeDocument/2006/relationships/hyperlink" Target="https://podminky.urs.cz/item/CS_URS_2026_01/915121121" TargetMode="External"/><Relationship Id="rId28" Type="http://schemas.openxmlformats.org/officeDocument/2006/relationships/hyperlink" Target="https://podminky.urs.cz/item/CS_URS_2026_01/915221121" TargetMode="External"/><Relationship Id="rId36" Type="http://schemas.openxmlformats.org/officeDocument/2006/relationships/hyperlink" Target="https://podminky.urs.cz/item/CS_URS_2026_01/919735111" TargetMode="External"/><Relationship Id="rId49" Type="http://schemas.openxmlformats.org/officeDocument/2006/relationships/hyperlink" Target="https://podminky.urs.cz/item/CS_URS_2026_01/997221551" TargetMode="External"/><Relationship Id="rId57" Type="http://schemas.openxmlformats.org/officeDocument/2006/relationships/hyperlink" Target="https://podminky.urs.cz/item/CS_URS_2026_01/012164000" TargetMode="External"/><Relationship Id="rId10" Type="http://schemas.openxmlformats.org/officeDocument/2006/relationships/hyperlink" Target="https://podminky.urs.cz/item/CS_URS_2026_01/185804312" TargetMode="External"/><Relationship Id="rId31" Type="http://schemas.openxmlformats.org/officeDocument/2006/relationships/hyperlink" Target="https://podminky.urs.cz/item/CS_URS_2026_01/915621111" TargetMode="External"/><Relationship Id="rId44" Type="http://schemas.openxmlformats.org/officeDocument/2006/relationships/hyperlink" Target="https://podminky.urs.cz/item/CS_URS_2026_01/113107323" TargetMode="External"/><Relationship Id="rId52" Type="http://schemas.openxmlformats.org/officeDocument/2006/relationships/hyperlink" Target="https://podminky.urs.cz/item/CS_URS_2026_01/997221569" TargetMode="External"/><Relationship Id="rId60" Type="http://schemas.openxmlformats.org/officeDocument/2006/relationships/hyperlink" Target="https://podminky.urs.cz/item/CS_URS_2026_01/013284000" TargetMode="External"/><Relationship Id="rId4" Type="http://schemas.openxmlformats.org/officeDocument/2006/relationships/hyperlink" Target="https://podminky.urs.cz/item/CS_URS_2026_01/181111111" TargetMode="External"/><Relationship Id="rId9" Type="http://schemas.openxmlformats.org/officeDocument/2006/relationships/hyperlink" Target="https://podminky.urs.cz/item/CS_URS_2026_01/184813511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6_01/915111121" TargetMode="External"/><Relationship Id="rId21" Type="http://schemas.openxmlformats.org/officeDocument/2006/relationships/hyperlink" Target="https://podminky.urs.cz/item/CS_URS_2026_01/596211110" TargetMode="External"/><Relationship Id="rId42" Type="http://schemas.openxmlformats.org/officeDocument/2006/relationships/hyperlink" Target="https://podminky.urs.cz/item/CS_URS_2026_01/919735111" TargetMode="External"/><Relationship Id="rId47" Type="http://schemas.openxmlformats.org/officeDocument/2006/relationships/hyperlink" Target="https://podminky.urs.cz/item/CS_URS_2026_01/113106123" TargetMode="External"/><Relationship Id="rId63" Type="http://schemas.openxmlformats.org/officeDocument/2006/relationships/hyperlink" Target="https://podminky.urs.cz/item/CS_URS_2026_01/012164000" TargetMode="External"/><Relationship Id="rId68" Type="http://schemas.openxmlformats.org/officeDocument/2006/relationships/hyperlink" Target="https://podminky.urs.cz/item/CS_URS_2026_01/034303000" TargetMode="External"/><Relationship Id="rId7" Type="http://schemas.openxmlformats.org/officeDocument/2006/relationships/hyperlink" Target="https://podminky.urs.cz/item/CS_URS_2026_01/181111111" TargetMode="External"/><Relationship Id="rId2" Type="http://schemas.openxmlformats.org/officeDocument/2006/relationships/hyperlink" Target="https://podminky.urs.cz/item/CS_URS_2026_01/122251103" TargetMode="External"/><Relationship Id="rId16" Type="http://schemas.openxmlformats.org/officeDocument/2006/relationships/hyperlink" Target="https://podminky.urs.cz/item/CS_URS_2026_01/565145001" TargetMode="External"/><Relationship Id="rId29" Type="http://schemas.openxmlformats.org/officeDocument/2006/relationships/hyperlink" Target="https://podminky.urs.cz/item/CS_URS_2026_01/915131111" TargetMode="External"/><Relationship Id="rId11" Type="http://schemas.openxmlformats.org/officeDocument/2006/relationships/hyperlink" Target="https://podminky.urs.cz/item/CS_URS_2026_01/183402121" TargetMode="External"/><Relationship Id="rId24" Type="http://schemas.openxmlformats.org/officeDocument/2006/relationships/hyperlink" Target="https://podminky.urs.cz/item/CS_URS_2026_01/899133211" TargetMode="External"/><Relationship Id="rId32" Type="http://schemas.openxmlformats.org/officeDocument/2006/relationships/hyperlink" Target="https://podminky.urs.cz/item/CS_URS_2026_01/915221111" TargetMode="External"/><Relationship Id="rId37" Type="http://schemas.openxmlformats.org/officeDocument/2006/relationships/hyperlink" Target="https://podminky.urs.cz/item/CS_URS_2026_01/916131213" TargetMode="External"/><Relationship Id="rId40" Type="http://schemas.openxmlformats.org/officeDocument/2006/relationships/hyperlink" Target="https://podminky.urs.cz/item/CS_URS_2026_01/919731121" TargetMode="External"/><Relationship Id="rId45" Type="http://schemas.openxmlformats.org/officeDocument/2006/relationships/hyperlink" Target="https://podminky.urs.cz/item/CS_URS_2026_01/938909311" TargetMode="External"/><Relationship Id="rId53" Type="http://schemas.openxmlformats.org/officeDocument/2006/relationships/hyperlink" Target="https://podminky.urs.cz/item/CS_URS_2026_01/113154543" TargetMode="External"/><Relationship Id="rId58" Type="http://schemas.openxmlformats.org/officeDocument/2006/relationships/hyperlink" Target="https://podminky.urs.cz/item/CS_URS_2026_01/997221569" TargetMode="External"/><Relationship Id="rId66" Type="http://schemas.openxmlformats.org/officeDocument/2006/relationships/hyperlink" Target="https://podminky.urs.cz/item/CS_URS_2026_01/013284000" TargetMode="External"/><Relationship Id="rId5" Type="http://schemas.openxmlformats.org/officeDocument/2006/relationships/hyperlink" Target="https://podminky.urs.cz/item/CS_URS_2026_01/167151101" TargetMode="External"/><Relationship Id="rId61" Type="http://schemas.openxmlformats.org/officeDocument/2006/relationships/hyperlink" Target="https://podminky.urs.cz/item/CS_URS_2026_01/997221875" TargetMode="External"/><Relationship Id="rId19" Type="http://schemas.openxmlformats.org/officeDocument/2006/relationships/hyperlink" Target="https://podminky.urs.cz/item/CS_URS_2026_01/577144121" TargetMode="External"/><Relationship Id="rId14" Type="http://schemas.openxmlformats.org/officeDocument/2006/relationships/hyperlink" Target="https://podminky.urs.cz/item/CS_URS_2026_01/564851011" TargetMode="External"/><Relationship Id="rId22" Type="http://schemas.openxmlformats.org/officeDocument/2006/relationships/hyperlink" Target="https://podminky.urs.cz/item/CS_URS_2026_01/899132212" TargetMode="External"/><Relationship Id="rId27" Type="http://schemas.openxmlformats.org/officeDocument/2006/relationships/hyperlink" Target="https://podminky.urs.cz/item/CS_URS_2026_01/915121111" TargetMode="External"/><Relationship Id="rId30" Type="http://schemas.openxmlformats.org/officeDocument/2006/relationships/hyperlink" Target="https://podminky.urs.cz/item/CS_URS_2026_01/915211111" TargetMode="External"/><Relationship Id="rId35" Type="http://schemas.openxmlformats.org/officeDocument/2006/relationships/hyperlink" Target="https://podminky.urs.cz/item/CS_URS_2026_01/915611111" TargetMode="External"/><Relationship Id="rId43" Type="http://schemas.openxmlformats.org/officeDocument/2006/relationships/hyperlink" Target="https://podminky.urs.cz/item/CS_URS_2026_01/919735112" TargetMode="External"/><Relationship Id="rId48" Type="http://schemas.openxmlformats.org/officeDocument/2006/relationships/hyperlink" Target="https://podminky.urs.cz/item/CS_URS_2026_01/113107141" TargetMode="External"/><Relationship Id="rId56" Type="http://schemas.openxmlformats.org/officeDocument/2006/relationships/hyperlink" Target="https://podminky.urs.cz/item/CS_URS_2026_01/997221559" TargetMode="External"/><Relationship Id="rId64" Type="http://schemas.openxmlformats.org/officeDocument/2006/relationships/hyperlink" Target="https://podminky.urs.cz/item/CS_URS_2026_01/012303000" TargetMode="External"/><Relationship Id="rId69" Type="http://schemas.openxmlformats.org/officeDocument/2006/relationships/hyperlink" Target="https://podminky.urs.cz/item/CS_URS_2026_01/043154000" TargetMode="External"/><Relationship Id="rId8" Type="http://schemas.openxmlformats.org/officeDocument/2006/relationships/hyperlink" Target="https://podminky.urs.cz/item/CS_URS_2026_01/181311103" TargetMode="External"/><Relationship Id="rId51" Type="http://schemas.openxmlformats.org/officeDocument/2006/relationships/hyperlink" Target="https://podminky.urs.cz/item/CS_URS_2026_01/113107341" TargetMode="External"/><Relationship Id="rId3" Type="http://schemas.openxmlformats.org/officeDocument/2006/relationships/hyperlink" Target="https://podminky.urs.cz/item/CS_URS_2026_01/162251101" TargetMode="External"/><Relationship Id="rId12" Type="http://schemas.openxmlformats.org/officeDocument/2006/relationships/hyperlink" Target="https://podminky.urs.cz/item/CS_URS_2026_01/184813511" TargetMode="External"/><Relationship Id="rId17" Type="http://schemas.openxmlformats.org/officeDocument/2006/relationships/hyperlink" Target="https://podminky.urs.cz/item/CS_URS_2026_01/567142113" TargetMode="External"/><Relationship Id="rId25" Type="http://schemas.openxmlformats.org/officeDocument/2006/relationships/hyperlink" Target="https://podminky.urs.cz/item/CS_URS_2026_01/915111111" TargetMode="External"/><Relationship Id="rId33" Type="http://schemas.openxmlformats.org/officeDocument/2006/relationships/hyperlink" Target="https://podminky.urs.cz/item/CS_URS_2026_01/915221121" TargetMode="External"/><Relationship Id="rId38" Type="http://schemas.openxmlformats.org/officeDocument/2006/relationships/hyperlink" Target="https://podminky.urs.cz/item/CS_URS_2026_01/916431112" TargetMode="External"/><Relationship Id="rId46" Type="http://schemas.openxmlformats.org/officeDocument/2006/relationships/hyperlink" Target="https://podminky.urs.cz/item/CS_URS_2026_01/979054451" TargetMode="External"/><Relationship Id="rId59" Type="http://schemas.openxmlformats.org/officeDocument/2006/relationships/hyperlink" Target="https://podminky.urs.cz/item/CS_URS_2026_01/997221861" TargetMode="External"/><Relationship Id="rId67" Type="http://schemas.openxmlformats.org/officeDocument/2006/relationships/hyperlink" Target="https://podminky.urs.cz/item/CS_URS_2026_01/030001000" TargetMode="External"/><Relationship Id="rId20" Type="http://schemas.openxmlformats.org/officeDocument/2006/relationships/hyperlink" Target="https://podminky.urs.cz/item/CS_URS_2026_01/591141111" TargetMode="External"/><Relationship Id="rId41" Type="http://schemas.openxmlformats.org/officeDocument/2006/relationships/hyperlink" Target="https://podminky.urs.cz/item/CS_URS_2026_01/919732211" TargetMode="External"/><Relationship Id="rId54" Type="http://schemas.openxmlformats.org/officeDocument/2006/relationships/hyperlink" Target="https://podminky.urs.cz/item/CS_URS_2026_01/113202111" TargetMode="External"/><Relationship Id="rId62" Type="http://schemas.openxmlformats.org/officeDocument/2006/relationships/hyperlink" Target="https://podminky.urs.cz/item/CS_URS_2026_01/998225111" TargetMode="External"/><Relationship Id="rId70" Type="http://schemas.openxmlformats.org/officeDocument/2006/relationships/drawing" Target="../drawings/drawing3.xml"/><Relationship Id="rId1" Type="http://schemas.openxmlformats.org/officeDocument/2006/relationships/hyperlink" Target="https://podminky.urs.cz/item/CS_URS_2026_01/122151101" TargetMode="External"/><Relationship Id="rId6" Type="http://schemas.openxmlformats.org/officeDocument/2006/relationships/hyperlink" Target="https://podminky.urs.cz/item/CS_URS_2026_01/171201231" TargetMode="External"/><Relationship Id="rId15" Type="http://schemas.openxmlformats.org/officeDocument/2006/relationships/hyperlink" Target="https://podminky.urs.cz/item/CS_URS_2026_01/564871011" TargetMode="External"/><Relationship Id="rId23" Type="http://schemas.openxmlformats.org/officeDocument/2006/relationships/hyperlink" Target="https://podminky.urs.cz/item/CS_URS_2026_01/899133111" TargetMode="External"/><Relationship Id="rId28" Type="http://schemas.openxmlformats.org/officeDocument/2006/relationships/hyperlink" Target="https://podminky.urs.cz/item/CS_URS_2026_01/915121121" TargetMode="External"/><Relationship Id="rId36" Type="http://schemas.openxmlformats.org/officeDocument/2006/relationships/hyperlink" Target="https://podminky.urs.cz/item/CS_URS_2026_01/915621111" TargetMode="External"/><Relationship Id="rId49" Type="http://schemas.openxmlformats.org/officeDocument/2006/relationships/hyperlink" Target="https://podminky.urs.cz/item/CS_URS_2026_01/113107182" TargetMode="External"/><Relationship Id="rId57" Type="http://schemas.openxmlformats.org/officeDocument/2006/relationships/hyperlink" Target="https://podminky.urs.cz/item/CS_URS_2026_01/997221561" TargetMode="External"/><Relationship Id="rId10" Type="http://schemas.openxmlformats.org/officeDocument/2006/relationships/hyperlink" Target="https://podminky.urs.cz/item/CS_URS_2026_01/181951112" TargetMode="External"/><Relationship Id="rId31" Type="http://schemas.openxmlformats.org/officeDocument/2006/relationships/hyperlink" Target="https://podminky.urs.cz/item/CS_URS_2026_01/915211121" TargetMode="External"/><Relationship Id="rId44" Type="http://schemas.openxmlformats.org/officeDocument/2006/relationships/hyperlink" Target="https://podminky.urs.cz/item/CS_URS_2026_01/938908411" TargetMode="External"/><Relationship Id="rId52" Type="http://schemas.openxmlformats.org/officeDocument/2006/relationships/hyperlink" Target="https://podminky.urs.cz/item/CS_URS_2026_01/113107342" TargetMode="External"/><Relationship Id="rId60" Type="http://schemas.openxmlformats.org/officeDocument/2006/relationships/hyperlink" Target="https://podminky.urs.cz/item/CS_URS_2026_01/997221873" TargetMode="External"/><Relationship Id="rId65" Type="http://schemas.openxmlformats.org/officeDocument/2006/relationships/hyperlink" Target="https://podminky.urs.cz/item/CS_URS_2026_01/013274000" TargetMode="External"/><Relationship Id="rId4" Type="http://schemas.openxmlformats.org/officeDocument/2006/relationships/hyperlink" Target="https://podminky.urs.cz/item/CS_URS_2026_01/162751117" TargetMode="External"/><Relationship Id="rId9" Type="http://schemas.openxmlformats.org/officeDocument/2006/relationships/hyperlink" Target="https://podminky.urs.cz/item/CS_URS_2026_01/181411131" TargetMode="External"/><Relationship Id="rId13" Type="http://schemas.openxmlformats.org/officeDocument/2006/relationships/hyperlink" Target="https://podminky.urs.cz/item/CS_URS_2026_01/185804312" TargetMode="External"/><Relationship Id="rId18" Type="http://schemas.openxmlformats.org/officeDocument/2006/relationships/hyperlink" Target="https://podminky.urs.cz/item/CS_URS_2026_01/573211109" TargetMode="External"/><Relationship Id="rId39" Type="http://schemas.openxmlformats.org/officeDocument/2006/relationships/hyperlink" Target="https://podminky.urs.cz/item/CS_URS_2026_01/919111114" TargetMode="External"/><Relationship Id="rId34" Type="http://schemas.openxmlformats.org/officeDocument/2006/relationships/hyperlink" Target="https://podminky.urs.cz/item/CS_URS_2026_01/915231111" TargetMode="External"/><Relationship Id="rId50" Type="http://schemas.openxmlformats.org/officeDocument/2006/relationships/hyperlink" Target="https://podminky.urs.cz/item/CS_URS_2026_01/113107323" TargetMode="External"/><Relationship Id="rId55" Type="http://schemas.openxmlformats.org/officeDocument/2006/relationships/hyperlink" Target="https://podminky.urs.cz/item/CS_URS_2026_01/99722155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opLeftCell="A19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7"/>
      <c r="AS2" s="357"/>
      <c r="AT2" s="357"/>
      <c r="AU2" s="357"/>
      <c r="AV2" s="357"/>
      <c r="AW2" s="357"/>
      <c r="AX2" s="357"/>
      <c r="AY2" s="357"/>
      <c r="AZ2" s="357"/>
      <c r="BA2" s="357"/>
      <c r="BB2" s="357"/>
      <c r="BC2" s="357"/>
      <c r="BD2" s="357"/>
      <c r="BE2" s="357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21" t="s">
        <v>14</v>
      </c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  <c r="AL5" s="322"/>
      <c r="AM5" s="322"/>
      <c r="AN5" s="322"/>
      <c r="AO5" s="322"/>
      <c r="AP5" s="23"/>
      <c r="AQ5" s="23"/>
      <c r="AR5" s="21"/>
      <c r="BE5" s="318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23" t="s">
        <v>17</v>
      </c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23"/>
      <c r="AQ6" s="23"/>
      <c r="AR6" s="21"/>
      <c r="BE6" s="319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21</v>
      </c>
      <c r="AO7" s="23"/>
      <c r="AP7" s="23"/>
      <c r="AQ7" s="23"/>
      <c r="AR7" s="21"/>
      <c r="BE7" s="319"/>
      <c r="BS7" s="18" t="s">
        <v>6</v>
      </c>
    </row>
    <row r="8" spans="1:74" s="1" customFormat="1" ht="12" customHeight="1">
      <c r="B8" s="22"/>
      <c r="C8" s="23"/>
      <c r="D8" s="30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24</v>
      </c>
      <c r="AL8" s="23"/>
      <c r="AM8" s="23"/>
      <c r="AN8" s="31" t="s">
        <v>25</v>
      </c>
      <c r="AO8" s="23"/>
      <c r="AP8" s="23"/>
      <c r="AQ8" s="23"/>
      <c r="AR8" s="21"/>
      <c r="BE8" s="319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9"/>
      <c r="BS9" s="18" t="s">
        <v>6</v>
      </c>
    </row>
    <row r="10" spans="1:74" s="1" customFormat="1" ht="12" customHeight="1">
      <c r="B10" s="22"/>
      <c r="C10" s="23"/>
      <c r="D10" s="30" t="s">
        <v>26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27</v>
      </c>
      <c r="AL10" s="23"/>
      <c r="AM10" s="23"/>
      <c r="AN10" s="28" t="s">
        <v>28</v>
      </c>
      <c r="AO10" s="23"/>
      <c r="AP10" s="23"/>
      <c r="AQ10" s="23"/>
      <c r="AR10" s="21"/>
      <c r="BE10" s="319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29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30</v>
      </c>
      <c r="AL11" s="23"/>
      <c r="AM11" s="23"/>
      <c r="AN11" s="28" t="s">
        <v>28</v>
      </c>
      <c r="AO11" s="23"/>
      <c r="AP11" s="23"/>
      <c r="AQ11" s="23"/>
      <c r="AR11" s="21"/>
      <c r="BE11" s="319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9"/>
      <c r="BS12" s="18" t="s">
        <v>6</v>
      </c>
    </row>
    <row r="13" spans="1:74" s="1" customFormat="1" ht="12" customHeight="1">
      <c r="B13" s="22"/>
      <c r="C13" s="23"/>
      <c r="D13" s="30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27</v>
      </c>
      <c r="AL13" s="23"/>
      <c r="AM13" s="23"/>
      <c r="AN13" s="32" t="s">
        <v>32</v>
      </c>
      <c r="AO13" s="23"/>
      <c r="AP13" s="23"/>
      <c r="AQ13" s="23"/>
      <c r="AR13" s="21"/>
      <c r="BE13" s="319"/>
      <c r="BS13" s="18" t="s">
        <v>6</v>
      </c>
    </row>
    <row r="14" spans="1:74" ht="12.75">
      <c r="B14" s="22"/>
      <c r="C14" s="23"/>
      <c r="D14" s="23"/>
      <c r="E14" s="324" t="s">
        <v>32</v>
      </c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25"/>
      <c r="S14" s="325"/>
      <c r="T14" s="325"/>
      <c r="U14" s="325"/>
      <c r="V14" s="325"/>
      <c r="W14" s="325"/>
      <c r="X14" s="325"/>
      <c r="Y14" s="325"/>
      <c r="Z14" s="325"/>
      <c r="AA14" s="325"/>
      <c r="AB14" s="325"/>
      <c r="AC14" s="325"/>
      <c r="AD14" s="325"/>
      <c r="AE14" s="325"/>
      <c r="AF14" s="325"/>
      <c r="AG14" s="325"/>
      <c r="AH14" s="325"/>
      <c r="AI14" s="325"/>
      <c r="AJ14" s="325"/>
      <c r="AK14" s="30" t="s">
        <v>30</v>
      </c>
      <c r="AL14" s="23"/>
      <c r="AM14" s="23"/>
      <c r="AN14" s="32" t="s">
        <v>32</v>
      </c>
      <c r="AO14" s="23"/>
      <c r="AP14" s="23"/>
      <c r="AQ14" s="23"/>
      <c r="AR14" s="21"/>
      <c r="BE14" s="319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9"/>
      <c r="BS15" s="18" t="s">
        <v>4</v>
      </c>
    </row>
    <row r="16" spans="1:74" s="1" customFormat="1" ht="12" customHeight="1">
      <c r="B16" s="22"/>
      <c r="C16" s="23"/>
      <c r="D16" s="30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27</v>
      </c>
      <c r="AL16" s="23"/>
      <c r="AM16" s="23"/>
      <c r="AN16" s="28" t="s">
        <v>28</v>
      </c>
      <c r="AO16" s="23"/>
      <c r="AP16" s="23"/>
      <c r="AQ16" s="23"/>
      <c r="AR16" s="21"/>
      <c r="BE16" s="319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30</v>
      </c>
      <c r="AL17" s="23"/>
      <c r="AM17" s="23"/>
      <c r="AN17" s="28" t="s">
        <v>28</v>
      </c>
      <c r="AO17" s="23"/>
      <c r="AP17" s="23"/>
      <c r="AQ17" s="23"/>
      <c r="AR17" s="21"/>
      <c r="BE17" s="319"/>
      <c r="BS17" s="18" t="s">
        <v>35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9"/>
      <c r="BS18" s="18" t="s">
        <v>6</v>
      </c>
    </row>
    <row r="19" spans="1:71" s="1" customFormat="1" ht="12" customHeight="1">
      <c r="B19" s="22"/>
      <c r="C19" s="23"/>
      <c r="D19" s="30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27</v>
      </c>
      <c r="AL19" s="23"/>
      <c r="AM19" s="23"/>
      <c r="AN19" s="28" t="s">
        <v>28</v>
      </c>
      <c r="AO19" s="23"/>
      <c r="AP19" s="23"/>
      <c r="AQ19" s="23"/>
      <c r="AR19" s="21"/>
      <c r="BE19" s="319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30</v>
      </c>
      <c r="AL20" s="23"/>
      <c r="AM20" s="23"/>
      <c r="AN20" s="28" t="s">
        <v>28</v>
      </c>
      <c r="AO20" s="23"/>
      <c r="AP20" s="23"/>
      <c r="AQ20" s="23"/>
      <c r="AR20" s="21"/>
      <c r="BE20" s="319"/>
      <c r="BS20" s="18" t="s">
        <v>35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9"/>
    </row>
    <row r="22" spans="1:71" s="1" customFormat="1" ht="12" customHeight="1">
      <c r="B22" s="22"/>
      <c r="C22" s="23"/>
      <c r="D22" s="30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9"/>
    </row>
    <row r="23" spans="1:71" s="1" customFormat="1" ht="167.25" customHeight="1">
      <c r="B23" s="22"/>
      <c r="C23" s="23"/>
      <c r="D23" s="23"/>
      <c r="E23" s="326" t="s">
        <v>38</v>
      </c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326"/>
      <c r="AH23" s="326"/>
      <c r="AI23" s="326"/>
      <c r="AJ23" s="326"/>
      <c r="AK23" s="326"/>
      <c r="AL23" s="326"/>
      <c r="AM23" s="326"/>
      <c r="AN23" s="326"/>
      <c r="AO23" s="23"/>
      <c r="AP23" s="23"/>
      <c r="AQ23" s="23"/>
      <c r="AR23" s="21"/>
      <c r="BE23" s="319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9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9"/>
    </row>
    <row r="26" spans="1:71" s="2" customFormat="1" ht="25.9" customHeight="1">
      <c r="A26" s="35"/>
      <c r="B26" s="36"/>
      <c r="C26" s="37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7">
        <f>ROUND(AG54,2)</f>
        <v>0</v>
      </c>
      <c r="AL26" s="328"/>
      <c r="AM26" s="328"/>
      <c r="AN26" s="328"/>
      <c r="AO26" s="328"/>
      <c r="AP26" s="37"/>
      <c r="AQ26" s="37"/>
      <c r="AR26" s="40"/>
      <c r="BE26" s="319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9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9" t="s">
        <v>40</v>
      </c>
      <c r="M28" s="329"/>
      <c r="N28" s="329"/>
      <c r="O28" s="329"/>
      <c r="P28" s="329"/>
      <c r="Q28" s="37"/>
      <c r="R28" s="37"/>
      <c r="S28" s="37"/>
      <c r="T28" s="37"/>
      <c r="U28" s="37"/>
      <c r="V28" s="37"/>
      <c r="W28" s="329" t="s">
        <v>41</v>
      </c>
      <c r="X28" s="329"/>
      <c r="Y28" s="329"/>
      <c r="Z28" s="329"/>
      <c r="AA28" s="329"/>
      <c r="AB28" s="329"/>
      <c r="AC28" s="329"/>
      <c r="AD28" s="329"/>
      <c r="AE28" s="329"/>
      <c r="AF28" s="37"/>
      <c r="AG28" s="37"/>
      <c r="AH28" s="37"/>
      <c r="AI28" s="37"/>
      <c r="AJ28" s="37"/>
      <c r="AK28" s="329" t="s">
        <v>42</v>
      </c>
      <c r="AL28" s="329"/>
      <c r="AM28" s="329"/>
      <c r="AN28" s="329"/>
      <c r="AO28" s="329"/>
      <c r="AP28" s="37"/>
      <c r="AQ28" s="37"/>
      <c r="AR28" s="40"/>
      <c r="BE28" s="319"/>
    </row>
    <row r="29" spans="1:71" s="3" customFormat="1" ht="14.45" customHeight="1">
      <c r="B29" s="41"/>
      <c r="C29" s="42"/>
      <c r="D29" s="30" t="s">
        <v>43</v>
      </c>
      <c r="E29" s="42"/>
      <c r="F29" s="30" t="s">
        <v>44</v>
      </c>
      <c r="G29" s="42"/>
      <c r="H29" s="42"/>
      <c r="I29" s="42"/>
      <c r="J29" s="42"/>
      <c r="K29" s="42"/>
      <c r="L29" s="332">
        <v>0.21</v>
      </c>
      <c r="M29" s="331"/>
      <c r="N29" s="331"/>
      <c r="O29" s="331"/>
      <c r="P29" s="331"/>
      <c r="Q29" s="42"/>
      <c r="R29" s="42"/>
      <c r="S29" s="42"/>
      <c r="T29" s="42"/>
      <c r="U29" s="42"/>
      <c r="V29" s="42"/>
      <c r="W29" s="330">
        <f>ROUND(AZ54, 2)</f>
        <v>0</v>
      </c>
      <c r="X29" s="331"/>
      <c r="Y29" s="331"/>
      <c r="Z29" s="331"/>
      <c r="AA29" s="331"/>
      <c r="AB29" s="331"/>
      <c r="AC29" s="331"/>
      <c r="AD29" s="331"/>
      <c r="AE29" s="331"/>
      <c r="AF29" s="42"/>
      <c r="AG29" s="42"/>
      <c r="AH29" s="42"/>
      <c r="AI29" s="42"/>
      <c r="AJ29" s="42"/>
      <c r="AK29" s="330">
        <f>ROUND(AV54, 2)</f>
        <v>0</v>
      </c>
      <c r="AL29" s="331"/>
      <c r="AM29" s="331"/>
      <c r="AN29" s="331"/>
      <c r="AO29" s="331"/>
      <c r="AP29" s="42"/>
      <c r="AQ29" s="42"/>
      <c r="AR29" s="43"/>
      <c r="BE29" s="320"/>
    </row>
    <row r="30" spans="1:71" s="3" customFormat="1" ht="14.45" customHeight="1">
      <c r="B30" s="41"/>
      <c r="C30" s="42"/>
      <c r="D30" s="42"/>
      <c r="E30" s="42"/>
      <c r="F30" s="30" t="s">
        <v>45</v>
      </c>
      <c r="G30" s="42"/>
      <c r="H30" s="42"/>
      <c r="I30" s="42"/>
      <c r="J30" s="42"/>
      <c r="K30" s="42"/>
      <c r="L30" s="332">
        <v>0.12</v>
      </c>
      <c r="M30" s="331"/>
      <c r="N30" s="331"/>
      <c r="O30" s="331"/>
      <c r="P30" s="331"/>
      <c r="Q30" s="42"/>
      <c r="R30" s="42"/>
      <c r="S30" s="42"/>
      <c r="T30" s="42"/>
      <c r="U30" s="42"/>
      <c r="V30" s="42"/>
      <c r="W30" s="330">
        <f>ROUND(BA54, 2)</f>
        <v>0</v>
      </c>
      <c r="X30" s="331"/>
      <c r="Y30" s="331"/>
      <c r="Z30" s="331"/>
      <c r="AA30" s="331"/>
      <c r="AB30" s="331"/>
      <c r="AC30" s="331"/>
      <c r="AD30" s="331"/>
      <c r="AE30" s="331"/>
      <c r="AF30" s="42"/>
      <c r="AG30" s="42"/>
      <c r="AH30" s="42"/>
      <c r="AI30" s="42"/>
      <c r="AJ30" s="42"/>
      <c r="AK30" s="330">
        <f>ROUND(AW54, 2)</f>
        <v>0</v>
      </c>
      <c r="AL30" s="331"/>
      <c r="AM30" s="331"/>
      <c r="AN30" s="331"/>
      <c r="AO30" s="331"/>
      <c r="AP30" s="42"/>
      <c r="AQ30" s="42"/>
      <c r="AR30" s="43"/>
      <c r="BE30" s="320"/>
    </row>
    <row r="31" spans="1:71" s="3" customFormat="1" ht="14.45" hidden="1" customHeight="1">
      <c r="B31" s="41"/>
      <c r="C31" s="42"/>
      <c r="D31" s="42"/>
      <c r="E31" s="42"/>
      <c r="F31" s="30" t="s">
        <v>46</v>
      </c>
      <c r="G31" s="42"/>
      <c r="H31" s="42"/>
      <c r="I31" s="42"/>
      <c r="J31" s="42"/>
      <c r="K31" s="42"/>
      <c r="L31" s="332">
        <v>0.21</v>
      </c>
      <c r="M31" s="331"/>
      <c r="N31" s="331"/>
      <c r="O31" s="331"/>
      <c r="P31" s="331"/>
      <c r="Q31" s="42"/>
      <c r="R31" s="42"/>
      <c r="S31" s="42"/>
      <c r="T31" s="42"/>
      <c r="U31" s="42"/>
      <c r="V31" s="42"/>
      <c r="W31" s="330">
        <f>ROUND(BB54, 2)</f>
        <v>0</v>
      </c>
      <c r="X31" s="331"/>
      <c r="Y31" s="331"/>
      <c r="Z31" s="331"/>
      <c r="AA31" s="331"/>
      <c r="AB31" s="331"/>
      <c r="AC31" s="331"/>
      <c r="AD31" s="331"/>
      <c r="AE31" s="331"/>
      <c r="AF31" s="42"/>
      <c r="AG31" s="42"/>
      <c r="AH31" s="42"/>
      <c r="AI31" s="42"/>
      <c r="AJ31" s="42"/>
      <c r="AK31" s="330">
        <v>0</v>
      </c>
      <c r="AL31" s="331"/>
      <c r="AM31" s="331"/>
      <c r="AN31" s="331"/>
      <c r="AO31" s="331"/>
      <c r="AP31" s="42"/>
      <c r="AQ31" s="42"/>
      <c r="AR31" s="43"/>
      <c r="BE31" s="320"/>
    </row>
    <row r="32" spans="1:71" s="3" customFormat="1" ht="14.45" hidden="1" customHeight="1">
      <c r="B32" s="41"/>
      <c r="C32" s="42"/>
      <c r="D32" s="42"/>
      <c r="E32" s="42"/>
      <c r="F32" s="30" t="s">
        <v>47</v>
      </c>
      <c r="G32" s="42"/>
      <c r="H32" s="42"/>
      <c r="I32" s="42"/>
      <c r="J32" s="42"/>
      <c r="K32" s="42"/>
      <c r="L32" s="332">
        <v>0.12</v>
      </c>
      <c r="M32" s="331"/>
      <c r="N32" s="331"/>
      <c r="O32" s="331"/>
      <c r="P32" s="331"/>
      <c r="Q32" s="42"/>
      <c r="R32" s="42"/>
      <c r="S32" s="42"/>
      <c r="T32" s="42"/>
      <c r="U32" s="42"/>
      <c r="V32" s="42"/>
      <c r="W32" s="330">
        <f>ROUND(BC54, 2)</f>
        <v>0</v>
      </c>
      <c r="X32" s="331"/>
      <c r="Y32" s="331"/>
      <c r="Z32" s="331"/>
      <c r="AA32" s="331"/>
      <c r="AB32" s="331"/>
      <c r="AC32" s="331"/>
      <c r="AD32" s="331"/>
      <c r="AE32" s="331"/>
      <c r="AF32" s="42"/>
      <c r="AG32" s="42"/>
      <c r="AH32" s="42"/>
      <c r="AI32" s="42"/>
      <c r="AJ32" s="42"/>
      <c r="AK32" s="330">
        <v>0</v>
      </c>
      <c r="AL32" s="331"/>
      <c r="AM32" s="331"/>
      <c r="AN32" s="331"/>
      <c r="AO32" s="331"/>
      <c r="AP32" s="42"/>
      <c r="AQ32" s="42"/>
      <c r="AR32" s="43"/>
      <c r="BE32" s="320"/>
    </row>
    <row r="33" spans="1:57" s="3" customFormat="1" ht="14.45" hidden="1" customHeight="1">
      <c r="B33" s="41"/>
      <c r="C33" s="42"/>
      <c r="D33" s="42"/>
      <c r="E33" s="42"/>
      <c r="F33" s="30" t="s">
        <v>48</v>
      </c>
      <c r="G33" s="42"/>
      <c r="H33" s="42"/>
      <c r="I33" s="42"/>
      <c r="J33" s="42"/>
      <c r="K33" s="42"/>
      <c r="L33" s="332">
        <v>0</v>
      </c>
      <c r="M33" s="331"/>
      <c r="N33" s="331"/>
      <c r="O33" s="331"/>
      <c r="P33" s="331"/>
      <c r="Q33" s="42"/>
      <c r="R33" s="42"/>
      <c r="S33" s="42"/>
      <c r="T33" s="42"/>
      <c r="U33" s="42"/>
      <c r="V33" s="42"/>
      <c r="W33" s="330">
        <f>ROUND(BD54, 2)</f>
        <v>0</v>
      </c>
      <c r="X33" s="331"/>
      <c r="Y33" s="331"/>
      <c r="Z33" s="331"/>
      <c r="AA33" s="331"/>
      <c r="AB33" s="331"/>
      <c r="AC33" s="331"/>
      <c r="AD33" s="331"/>
      <c r="AE33" s="331"/>
      <c r="AF33" s="42"/>
      <c r="AG33" s="42"/>
      <c r="AH33" s="42"/>
      <c r="AI33" s="42"/>
      <c r="AJ33" s="42"/>
      <c r="AK33" s="330">
        <v>0</v>
      </c>
      <c r="AL33" s="331"/>
      <c r="AM33" s="331"/>
      <c r="AN33" s="331"/>
      <c r="AO33" s="331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49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50</v>
      </c>
      <c r="U35" s="46"/>
      <c r="V35" s="46"/>
      <c r="W35" s="46"/>
      <c r="X35" s="333" t="s">
        <v>51</v>
      </c>
      <c r="Y35" s="334"/>
      <c r="Z35" s="334"/>
      <c r="AA35" s="334"/>
      <c r="AB35" s="334"/>
      <c r="AC35" s="46"/>
      <c r="AD35" s="46"/>
      <c r="AE35" s="46"/>
      <c r="AF35" s="46"/>
      <c r="AG35" s="46"/>
      <c r="AH35" s="46"/>
      <c r="AI35" s="46"/>
      <c r="AJ35" s="46"/>
      <c r="AK35" s="335">
        <f>SUM(AK26:AK33)</f>
        <v>0</v>
      </c>
      <c r="AL35" s="334"/>
      <c r="AM35" s="334"/>
      <c r="AN35" s="334"/>
      <c r="AO35" s="336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52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055-1-25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37" t="str">
        <f>K6</f>
        <v>Rekonstrukce ul. Pod Nemocnicí a Pudlovská</v>
      </c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8"/>
      <c r="X45" s="338"/>
      <c r="Y45" s="338"/>
      <c r="Z45" s="338"/>
      <c r="AA45" s="338"/>
      <c r="AB45" s="338"/>
      <c r="AC45" s="338"/>
      <c r="AD45" s="338"/>
      <c r="AE45" s="338"/>
      <c r="AF45" s="338"/>
      <c r="AG45" s="338"/>
      <c r="AH45" s="338"/>
      <c r="AI45" s="338"/>
      <c r="AJ45" s="338"/>
      <c r="AK45" s="338"/>
      <c r="AL45" s="338"/>
      <c r="AM45" s="338"/>
      <c r="AN45" s="338"/>
      <c r="AO45" s="338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22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Louny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24</v>
      </c>
      <c r="AJ47" s="37"/>
      <c r="AK47" s="37"/>
      <c r="AL47" s="37"/>
      <c r="AM47" s="339" t="str">
        <f>IF(AN8= "","",AN8)</f>
        <v>22. 3. 2026</v>
      </c>
      <c r="AN47" s="339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2" customHeight="1">
      <c r="A49" s="35"/>
      <c r="B49" s="36"/>
      <c r="C49" s="30" t="s">
        <v>26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33</v>
      </c>
      <c r="AJ49" s="37"/>
      <c r="AK49" s="37"/>
      <c r="AL49" s="37"/>
      <c r="AM49" s="340" t="str">
        <f>IF(E17="","",E17)</f>
        <v>Pavepro s.r.o.</v>
      </c>
      <c r="AN49" s="341"/>
      <c r="AO49" s="341"/>
      <c r="AP49" s="341"/>
      <c r="AQ49" s="37"/>
      <c r="AR49" s="40"/>
      <c r="AS49" s="342" t="s">
        <v>53</v>
      </c>
      <c r="AT49" s="343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2" customHeight="1">
      <c r="A50" s="35"/>
      <c r="B50" s="36"/>
      <c r="C50" s="30" t="s">
        <v>31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36</v>
      </c>
      <c r="AJ50" s="37"/>
      <c r="AK50" s="37"/>
      <c r="AL50" s="37"/>
      <c r="AM50" s="340" t="str">
        <f>IF(E20="","",E20)</f>
        <v xml:space="preserve"> </v>
      </c>
      <c r="AN50" s="341"/>
      <c r="AO50" s="341"/>
      <c r="AP50" s="341"/>
      <c r="AQ50" s="37"/>
      <c r="AR50" s="40"/>
      <c r="AS50" s="344"/>
      <c r="AT50" s="345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6"/>
      <c r="AT51" s="347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48" t="s">
        <v>54</v>
      </c>
      <c r="D52" s="349"/>
      <c r="E52" s="349"/>
      <c r="F52" s="349"/>
      <c r="G52" s="349"/>
      <c r="H52" s="67"/>
      <c r="I52" s="350" t="s">
        <v>55</v>
      </c>
      <c r="J52" s="349"/>
      <c r="K52" s="349"/>
      <c r="L52" s="349"/>
      <c r="M52" s="349"/>
      <c r="N52" s="349"/>
      <c r="O52" s="349"/>
      <c r="P52" s="349"/>
      <c r="Q52" s="349"/>
      <c r="R52" s="349"/>
      <c r="S52" s="349"/>
      <c r="T52" s="349"/>
      <c r="U52" s="349"/>
      <c r="V52" s="349"/>
      <c r="W52" s="349"/>
      <c r="X52" s="349"/>
      <c r="Y52" s="349"/>
      <c r="Z52" s="349"/>
      <c r="AA52" s="349"/>
      <c r="AB52" s="349"/>
      <c r="AC52" s="349"/>
      <c r="AD52" s="349"/>
      <c r="AE52" s="349"/>
      <c r="AF52" s="349"/>
      <c r="AG52" s="351" t="s">
        <v>56</v>
      </c>
      <c r="AH52" s="349"/>
      <c r="AI52" s="349"/>
      <c r="AJ52" s="349"/>
      <c r="AK52" s="349"/>
      <c r="AL52" s="349"/>
      <c r="AM52" s="349"/>
      <c r="AN52" s="350" t="s">
        <v>57</v>
      </c>
      <c r="AO52" s="349"/>
      <c r="AP52" s="349"/>
      <c r="AQ52" s="68" t="s">
        <v>58</v>
      </c>
      <c r="AR52" s="40"/>
      <c r="AS52" s="69" t="s">
        <v>59</v>
      </c>
      <c r="AT52" s="70" t="s">
        <v>60</v>
      </c>
      <c r="AU52" s="70" t="s">
        <v>61</v>
      </c>
      <c r="AV52" s="70" t="s">
        <v>62</v>
      </c>
      <c r="AW52" s="70" t="s">
        <v>63</v>
      </c>
      <c r="AX52" s="70" t="s">
        <v>64</v>
      </c>
      <c r="AY52" s="70" t="s">
        <v>65</v>
      </c>
      <c r="AZ52" s="70" t="s">
        <v>66</v>
      </c>
      <c r="BA52" s="70" t="s">
        <v>67</v>
      </c>
      <c r="BB52" s="70" t="s">
        <v>68</v>
      </c>
      <c r="BC52" s="70" t="s">
        <v>69</v>
      </c>
      <c r="BD52" s="71" t="s">
        <v>70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71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55">
        <f>ROUND(SUM(AG55:AG56),2)</f>
        <v>0</v>
      </c>
      <c r="AH54" s="355"/>
      <c r="AI54" s="355"/>
      <c r="AJ54" s="355"/>
      <c r="AK54" s="355"/>
      <c r="AL54" s="355"/>
      <c r="AM54" s="355"/>
      <c r="AN54" s="356">
        <f>SUM(AG54,AT54)</f>
        <v>0</v>
      </c>
      <c r="AO54" s="356"/>
      <c r="AP54" s="356"/>
      <c r="AQ54" s="79" t="s">
        <v>28</v>
      </c>
      <c r="AR54" s="80"/>
      <c r="AS54" s="81">
        <f>ROUND(SUM(AS55:AS56),2)</f>
        <v>0</v>
      </c>
      <c r="AT54" s="82">
        <f>ROUND(SUM(AV54:AW54),2)</f>
        <v>0</v>
      </c>
      <c r="AU54" s="83">
        <f>ROUND(SUM(AU55:AU56),5)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ROUND(SUM(AZ55:AZ56),2)</f>
        <v>0</v>
      </c>
      <c r="BA54" s="82">
        <f>ROUND(SUM(BA55:BA56),2)</f>
        <v>0</v>
      </c>
      <c r="BB54" s="82">
        <f>ROUND(SUM(BB55:BB56),2)</f>
        <v>0</v>
      </c>
      <c r="BC54" s="82">
        <f>ROUND(SUM(BC55:BC56),2)</f>
        <v>0</v>
      </c>
      <c r="BD54" s="84">
        <f>ROUND(SUM(BD55:BD56),2)</f>
        <v>0</v>
      </c>
      <c r="BS54" s="85" t="s">
        <v>72</v>
      </c>
      <c r="BT54" s="85" t="s">
        <v>73</v>
      </c>
      <c r="BU54" s="86" t="s">
        <v>74</v>
      </c>
      <c r="BV54" s="85" t="s">
        <v>75</v>
      </c>
      <c r="BW54" s="85" t="s">
        <v>5</v>
      </c>
      <c r="BX54" s="85" t="s">
        <v>76</v>
      </c>
      <c r="CL54" s="85" t="s">
        <v>19</v>
      </c>
    </row>
    <row r="55" spans="1:91" s="7" customFormat="1" ht="16.5" customHeight="1">
      <c r="A55" s="87" t="s">
        <v>77</v>
      </c>
      <c r="B55" s="88"/>
      <c r="C55" s="89"/>
      <c r="D55" s="354" t="s">
        <v>78</v>
      </c>
      <c r="E55" s="354"/>
      <c r="F55" s="354"/>
      <c r="G55" s="354"/>
      <c r="H55" s="354"/>
      <c r="I55" s="90"/>
      <c r="J55" s="354" t="s">
        <v>79</v>
      </c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4"/>
      <c r="AE55" s="354"/>
      <c r="AF55" s="354"/>
      <c r="AG55" s="352">
        <f>'SO 101 - Ul. Pudlovská'!J30</f>
        <v>0</v>
      </c>
      <c r="AH55" s="353"/>
      <c r="AI55" s="353"/>
      <c r="AJ55" s="353"/>
      <c r="AK55" s="353"/>
      <c r="AL55" s="353"/>
      <c r="AM55" s="353"/>
      <c r="AN55" s="352">
        <f>SUM(AG55,AT55)</f>
        <v>0</v>
      </c>
      <c r="AO55" s="353"/>
      <c r="AP55" s="353"/>
      <c r="AQ55" s="91" t="s">
        <v>80</v>
      </c>
      <c r="AR55" s="92"/>
      <c r="AS55" s="93">
        <v>0</v>
      </c>
      <c r="AT55" s="94">
        <f>ROUND(SUM(AV55:AW55),2)</f>
        <v>0</v>
      </c>
      <c r="AU55" s="95">
        <f>'SO 101 - Ul. Pudlovská'!P91</f>
        <v>0</v>
      </c>
      <c r="AV55" s="94">
        <f>'SO 101 - Ul. Pudlovská'!J33</f>
        <v>0</v>
      </c>
      <c r="AW55" s="94">
        <f>'SO 101 - Ul. Pudlovská'!J34</f>
        <v>0</v>
      </c>
      <c r="AX55" s="94">
        <f>'SO 101 - Ul. Pudlovská'!J35</f>
        <v>0</v>
      </c>
      <c r="AY55" s="94">
        <f>'SO 101 - Ul. Pudlovská'!J36</f>
        <v>0</v>
      </c>
      <c r="AZ55" s="94">
        <f>'SO 101 - Ul. Pudlovská'!F33</f>
        <v>0</v>
      </c>
      <c r="BA55" s="94">
        <f>'SO 101 - Ul. Pudlovská'!F34</f>
        <v>0</v>
      </c>
      <c r="BB55" s="94">
        <f>'SO 101 - Ul. Pudlovská'!F35</f>
        <v>0</v>
      </c>
      <c r="BC55" s="94">
        <f>'SO 101 - Ul. Pudlovská'!F36</f>
        <v>0</v>
      </c>
      <c r="BD55" s="96">
        <f>'SO 101 - Ul. Pudlovská'!F37</f>
        <v>0</v>
      </c>
      <c r="BT55" s="97" t="s">
        <v>81</v>
      </c>
      <c r="BV55" s="97" t="s">
        <v>75</v>
      </c>
      <c r="BW55" s="97" t="s">
        <v>82</v>
      </c>
      <c r="BX55" s="97" t="s">
        <v>5</v>
      </c>
      <c r="CL55" s="97" t="s">
        <v>19</v>
      </c>
      <c r="CM55" s="97" t="s">
        <v>83</v>
      </c>
    </row>
    <row r="56" spans="1:91" s="7" customFormat="1" ht="16.5" customHeight="1">
      <c r="A56" s="87" t="s">
        <v>77</v>
      </c>
      <c r="B56" s="88"/>
      <c r="C56" s="89"/>
      <c r="D56" s="354" t="s">
        <v>84</v>
      </c>
      <c r="E56" s="354"/>
      <c r="F56" s="354"/>
      <c r="G56" s="354"/>
      <c r="H56" s="354"/>
      <c r="I56" s="90"/>
      <c r="J56" s="354" t="s">
        <v>85</v>
      </c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4"/>
      <c r="AA56" s="354"/>
      <c r="AB56" s="354"/>
      <c r="AC56" s="354"/>
      <c r="AD56" s="354"/>
      <c r="AE56" s="354"/>
      <c r="AF56" s="354"/>
      <c r="AG56" s="352">
        <f>'SO 102 - Ul. Pod Nemocnicí'!J30</f>
        <v>0</v>
      </c>
      <c r="AH56" s="353"/>
      <c r="AI56" s="353"/>
      <c r="AJ56" s="353"/>
      <c r="AK56" s="353"/>
      <c r="AL56" s="353"/>
      <c r="AM56" s="353"/>
      <c r="AN56" s="352">
        <f>SUM(AG56,AT56)</f>
        <v>0</v>
      </c>
      <c r="AO56" s="353"/>
      <c r="AP56" s="353"/>
      <c r="AQ56" s="91" t="s">
        <v>80</v>
      </c>
      <c r="AR56" s="92"/>
      <c r="AS56" s="98">
        <v>0</v>
      </c>
      <c r="AT56" s="99">
        <f>ROUND(SUM(AV56:AW56),2)</f>
        <v>0</v>
      </c>
      <c r="AU56" s="100">
        <f>'SO 102 - Ul. Pod Nemocnicí'!P91</f>
        <v>0</v>
      </c>
      <c r="AV56" s="99">
        <f>'SO 102 - Ul. Pod Nemocnicí'!J33</f>
        <v>0</v>
      </c>
      <c r="AW56" s="99">
        <f>'SO 102 - Ul. Pod Nemocnicí'!J34</f>
        <v>0</v>
      </c>
      <c r="AX56" s="99">
        <f>'SO 102 - Ul. Pod Nemocnicí'!J35</f>
        <v>0</v>
      </c>
      <c r="AY56" s="99">
        <f>'SO 102 - Ul. Pod Nemocnicí'!J36</f>
        <v>0</v>
      </c>
      <c r="AZ56" s="99">
        <f>'SO 102 - Ul. Pod Nemocnicí'!F33</f>
        <v>0</v>
      </c>
      <c r="BA56" s="99">
        <f>'SO 102 - Ul. Pod Nemocnicí'!F34</f>
        <v>0</v>
      </c>
      <c r="BB56" s="99">
        <f>'SO 102 - Ul. Pod Nemocnicí'!F35</f>
        <v>0</v>
      </c>
      <c r="BC56" s="99">
        <f>'SO 102 - Ul. Pod Nemocnicí'!F36</f>
        <v>0</v>
      </c>
      <c r="BD56" s="101">
        <f>'SO 102 - Ul. Pod Nemocnicí'!F37</f>
        <v>0</v>
      </c>
      <c r="BT56" s="97" t="s">
        <v>81</v>
      </c>
      <c r="BV56" s="97" t="s">
        <v>75</v>
      </c>
      <c r="BW56" s="97" t="s">
        <v>86</v>
      </c>
      <c r="BX56" s="97" t="s">
        <v>5</v>
      </c>
      <c r="CL56" s="97" t="s">
        <v>19</v>
      </c>
      <c r="CM56" s="97" t="s">
        <v>83</v>
      </c>
    </row>
    <row r="57" spans="1:91" s="2" customFormat="1" ht="30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91" s="2" customFormat="1" ht="6.95" customHeight="1">
      <c r="A58" s="35"/>
      <c r="B58" s="48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0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</sheetData>
  <sheetProtection algorithmName="SHA-512" hashValue="6AjYRSA2aoSE47sJQa7qsKGBm46idVntdhXUf3O3ntURqCjd3TdkPiWs8ZFNBv6Cr0c3gbtBSVXJ9oSzj0k2YA==" saltValue="led8ovuj1W6IXArRghq/xXq3MGrcavGpr94YUy7ZBb/oRaOYXhZu25ObFiZAOMLVl+2TWqw1R1Gyv3IyL3hN5Q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101 - Ul. Pudlovská'!C2" display="/" xr:uid="{00000000-0004-0000-0000-000000000000}"/>
    <hyperlink ref="A56" location="'SO 102 - Ul. Pod Nemocnicí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2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AT2" s="18" t="s">
        <v>82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83</v>
      </c>
    </row>
    <row r="4" spans="1:46" s="1" customFormat="1" ht="24.95" customHeight="1">
      <c r="B4" s="21"/>
      <c r="D4" s="104" t="s">
        <v>87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58" t="str">
        <f>'Rekapitulace stavby'!K6</f>
        <v>Rekonstrukce ul. Pod Nemocnicí a Pudlovská</v>
      </c>
      <c r="F7" s="359"/>
      <c r="G7" s="359"/>
      <c r="H7" s="359"/>
      <c r="L7" s="21"/>
    </row>
    <row r="8" spans="1:46" s="2" customFormat="1" ht="12" customHeight="1">
      <c r="A8" s="35"/>
      <c r="B8" s="40"/>
      <c r="C8" s="35"/>
      <c r="D8" s="106" t="s">
        <v>88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60" t="s">
        <v>89</v>
      </c>
      <c r="F9" s="361"/>
      <c r="G9" s="361"/>
      <c r="H9" s="36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90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22</v>
      </c>
      <c r="E12" s="35"/>
      <c r="F12" s="108" t="s">
        <v>23</v>
      </c>
      <c r="G12" s="35"/>
      <c r="H12" s="35"/>
      <c r="I12" s="106" t="s">
        <v>24</v>
      </c>
      <c r="J12" s="109" t="str">
        <f>'Rekapitulace stavby'!AN8</f>
        <v>22. 3. 2026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26</v>
      </c>
      <c r="E14" s="35"/>
      <c r="F14" s="35"/>
      <c r="G14" s="35"/>
      <c r="H14" s="35"/>
      <c r="I14" s="106" t="s">
        <v>27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 xml:space="preserve"> </v>
      </c>
      <c r="F15" s="35"/>
      <c r="G15" s="35"/>
      <c r="H15" s="35"/>
      <c r="I15" s="106" t="s">
        <v>30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31</v>
      </c>
      <c r="E17" s="35"/>
      <c r="F17" s="35"/>
      <c r="G17" s="35"/>
      <c r="H17" s="35"/>
      <c r="I17" s="106" t="s">
        <v>27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62" t="str">
        <f>'Rekapitulace stavby'!E14</f>
        <v>Vyplň údaj</v>
      </c>
      <c r="F18" s="363"/>
      <c r="G18" s="363"/>
      <c r="H18" s="363"/>
      <c r="I18" s="106" t="s">
        <v>30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33</v>
      </c>
      <c r="E20" s="35"/>
      <c r="F20" s="35"/>
      <c r="G20" s="35"/>
      <c r="H20" s="35"/>
      <c r="I20" s="106" t="s">
        <v>27</v>
      </c>
      <c r="J20" s="108" t="s">
        <v>28</v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">
        <v>34</v>
      </c>
      <c r="F21" s="35"/>
      <c r="G21" s="35"/>
      <c r="H21" s="35"/>
      <c r="I21" s="106" t="s">
        <v>30</v>
      </c>
      <c r="J21" s="108" t="s">
        <v>28</v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36</v>
      </c>
      <c r="E23" s="35"/>
      <c r="F23" s="35"/>
      <c r="G23" s="35"/>
      <c r="H23" s="35"/>
      <c r="I23" s="106" t="s">
        <v>27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30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37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0"/>
      <c r="B27" s="111"/>
      <c r="C27" s="110"/>
      <c r="D27" s="110"/>
      <c r="E27" s="364" t="s">
        <v>28</v>
      </c>
      <c r="F27" s="364"/>
      <c r="G27" s="364"/>
      <c r="H27" s="36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39</v>
      </c>
      <c r="E30" s="35"/>
      <c r="F30" s="35"/>
      <c r="G30" s="35"/>
      <c r="H30" s="35"/>
      <c r="I30" s="35"/>
      <c r="J30" s="115">
        <f>ROUND(J91,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41</v>
      </c>
      <c r="G32" s="35"/>
      <c r="H32" s="35"/>
      <c r="I32" s="116" t="s">
        <v>40</v>
      </c>
      <c r="J32" s="116" t="s">
        <v>42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43</v>
      </c>
      <c r="E33" s="106" t="s">
        <v>44</v>
      </c>
      <c r="F33" s="118">
        <f>ROUND((SUM(BE91:BE420)),  2)</f>
        <v>0</v>
      </c>
      <c r="G33" s="35"/>
      <c r="H33" s="35"/>
      <c r="I33" s="119">
        <v>0.21</v>
      </c>
      <c r="J33" s="118">
        <f>ROUND(((SUM(BE91:BE420))*I33),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45</v>
      </c>
      <c r="F34" s="118">
        <f>ROUND((SUM(BF91:BF420)),  2)</f>
        <v>0</v>
      </c>
      <c r="G34" s="35"/>
      <c r="H34" s="35"/>
      <c r="I34" s="119">
        <v>0.12</v>
      </c>
      <c r="J34" s="118">
        <f>ROUND(((SUM(BF91:BF420))*I34),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46</v>
      </c>
      <c r="F35" s="118">
        <f>ROUND((SUM(BG91:BG420)),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47</v>
      </c>
      <c r="F36" s="118">
        <f>ROUND((SUM(BH91:BH420)),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48</v>
      </c>
      <c r="F37" s="118">
        <f>ROUND((SUM(BI91:BI420)),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49</v>
      </c>
      <c r="E39" s="122"/>
      <c r="F39" s="122"/>
      <c r="G39" s="123" t="s">
        <v>50</v>
      </c>
      <c r="H39" s="124" t="s">
        <v>51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91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5" t="str">
        <f>E7</f>
        <v>Rekonstrukce ul. Pod Nemocnicí a Pudlovská</v>
      </c>
      <c r="F48" s="366"/>
      <c r="G48" s="366"/>
      <c r="H48" s="36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88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7" t="str">
        <f>E9</f>
        <v>SO 101 - Ul. Pudlovská</v>
      </c>
      <c r="F50" s="367"/>
      <c r="G50" s="367"/>
      <c r="H50" s="36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22</v>
      </c>
      <c r="D52" s="37"/>
      <c r="E52" s="37"/>
      <c r="F52" s="28" t="str">
        <f>F12</f>
        <v>Louny</v>
      </c>
      <c r="G52" s="37"/>
      <c r="H52" s="37"/>
      <c r="I52" s="30" t="s">
        <v>24</v>
      </c>
      <c r="J52" s="60" t="str">
        <f>IF(J12="","",J12)</f>
        <v>22. 3. 2026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26</v>
      </c>
      <c r="D54" s="37"/>
      <c r="E54" s="37"/>
      <c r="F54" s="28" t="str">
        <f>E15</f>
        <v xml:space="preserve"> </v>
      </c>
      <c r="G54" s="37"/>
      <c r="H54" s="37"/>
      <c r="I54" s="30" t="s">
        <v>33</v>
      </c>
      <c r="J54" s="33" t="str">
        <f>E21</f>
        <v>Pavepro s.r.o.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31</v>
      </c>
      <c r="D55" s="37"/>
      <c r="E55" s="37"/>
      <c r="F55" s="28" t="str">
        <f>IF(E18="","",E18)</f>
        <v>Vyplň údaj</v>
      </c>
      <c r="G55" s="37"/>
      <c r="H55" s="37"/>
      <c r="I55" s="30" t="s">
        <v>36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92</v>
      </c>
      <c r="D57" s="132"/>
      <c r="E57" s="132"/>
      <c r="F57" s="132"/>
      <c r="G57" s="132"/>
      <c r="H57" s="132"/>
      <c r="I57" s="132"/>
      <c r="J57" s="133" t="s">
        <v>93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71</v>
      </c>
      <c r="D59" s="37"/>
      <c r="E59" s="37"/>
      <c r="F59" s="37"/>
      <c r="G59" s="37"/>
      <c r="H59" s="37"/>
      <c r="I59" s="37"/>
      <c r="J59" s="78">
        <f>J91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94</v>
      </c>
    </row>
    <row r="60" spans="1:47" s="9" customFormat="1" ht="24.95" customHeight="1">
      <c r="B60" s="135"/>
      <c r="C60" s="136"/>
      <c r="D60" s="137" t="s">
        <v>95</v>
      </c>
      <c r="E60" s="138"/>
      <c r="F60" s="138"/>
      <c r="G60" s="138"/>
      <c r="H60" s="138"/>
      <c r="I60" s="138"/>
      <c r="J60" s="139">
        <f>J92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96</v>
      </c>
      <c r="E61" s="144"/>
      <c r="F61" s="144"/>
      <c r="G61" s="144"/>
      <c r="H61" s="144"/>
      <c r="I61" s="144"/>
      <c r="J61" s="145">
        <f>J93</f>
        <v>0</v>
      </c>
      <c r="K61" s="142"/>
      <c r="L61" s="146"/>
    </row>
    <row r="62" spans="1:47" s="10" customFormat="1" ht="19.899999999999999" customHeight="1">
      <c r="B62" s="141"/>
      <c r="C62" s="142"/>
      <c r="D62" s="143" t="s">
        <v>97</v>
      </c>
      <c r="E62" s="144"/>
      <c r="F62" s="144"/>
      <c r="G62" s="144"/>
      <c r="H62" s="144"/>
      <c r="I62" s="144"/>
      <c r="J62" s="145">
        <f>J145</f>
        <v>0</v>
      </c>
      <c r="K62" s="142"/>
      <c r="L62" s="146"/>
    </row>
    <row r="63" spans="1:47" s="10" customFormat="1" ht="19.899999999999999" customHeight="1">
      <c r="B63" s="141"/>
      <c r="C63" s="142"/>
      <c r="D63" s="143" t="s">
        <v>98</v>
      </c>
      <c r="E63" s="144"/>
      <c r="F63" s="144"/>
      <c r="G63" s="144"/>
      <c r="H63" s="144"/>
      <c r="I63" s="144"/>
      <c r="J63" s="145">
        <f>J176</f>
        <v>0</v>
      </c>
      <c r="K63" s="142"/>
      <c r="L63" s="146"/>
    </row>
    <row r="64" spans="1:47" s="10" customFormat="1" ht="19.899999999999999" customHeight="1">
      <c r="B64" s="141"/>
      <c r="C64" s="142"/>
      <c r="D64" s="143" t="s">
        <v>99</v>
      </c>
      <c r="E64" s="144"/>
      <c r="F64" s="144"/>
      <c r="G64" s="144"/>
      <c r="H64" s="144"/>
      <c r="I64" s="144"/>
      <c r="J64" s="145">
        <f>J189</f>
        <v>0</v>
      </c>
      <c r="K64" s="142"/>
      <c r="L64" s="146"/>
    </row>
    <row r="65" spans="1:31" s="10" customFormat="1" ht="14.85" customHeight="1">
      <c r="B65" s="141"/>
      <c r="C65" s="142"/>
      <c r="D65" s="143" t="s">
        <v>100</v>
      </c>
      <c r="E65" s="144"/>
      <c r="F65" s="144"/>
      <c r="G65" s="144"/>
      <c r="H65" s="144"/>
      <c r="I65" s="144"/>
      <c r="J65" s="145">
        <f>J310</f>
        <v>0</v>
      </c>
      <c r="K65" s="142"/>
      <c r="L65" s="146"/>
    </row>
    <row r="66" spans="1:31" s="10" customFormat="1" ht="19.899999999999999" customHeight="1">
      <c r="B66" s="141"/>
      <c r="C66" s="142"/>
      <c r="D66" s="143" t="s">
        <v>101</v>
      </c>
      <c r="E66" s="144"/>
      <c r="F66" s="144"/>
      <c r="G66" s="144"/>
      <c r="H66" s="144"/>
      <c r="I66" s="144"/>
      <c r="J66" s="145">
        <f>J344</f>
        <v>0</v>
      </c>
      <c r="K66" s="142"/>
      <c r="L66" s="146"/>
    </row>
    <row r="67" spans="1:31" s="10" customFormat="1" ht="19.899999999999999" customHeight="1">
      <c r="B67" s="141"/>
      <c r="C67" s="142"/>
      <c r="D67" s="143" t="s">
        <v>102</v>
      </c>
      <c r="E67" s="144"/>
      <c r="F67" s="144"/>
      <c r="G67" s="144"/>
      <c r="H67" s="144"/>
      <c r="I67" s="144"/>
      <c r="J67" s="145">
        <f>J387</f>
        <v>0</v>
      </c>
      <c r="K67" s="142"/>
      <c r="L67" s="146"/>
    </row>
    <row r="68" spans="1:31" s="9" customFormat="1" ht="24.95" customHeight="1">
      <c r="B68" s="135"/>
      <c r="C68" s="136"/>
      <c r="D68" s="137" t="s">
        <v>103</v>
      </c>
      <c r="E68" s="138"/>
      <c r="F68" s="138"/>
      <c r="G68" s="138"/>
      <c r="H68" s="138"/>
      <c r="I68" s="138"/>
      <c r="J68" s="139">
        <f>J391</f>
        <v>0</v>
      </c>
      <c r="K68" s="136"/>
      <c r="L68" s="140"/>
    </row>
    <row r="69" spans="1:31" s="10" customFormat="1" ht="19.899999999999999" customHeight="1">
      <c r="B69" s="141"/>
      <c r="C69" s="142"/>
      <c r="D69" s="143" t="s">
        <v>104</v>
      </c>
      <c r="E69" s="144"/>
      <c r="F69" s="144"/>
      <c r="G69" s="144"/>
      <c r="H69" s="144"/>
      <c r="I69" s="144"/>
      <c r="J69" s="145">
        <f>J392</f>
        <v>0</v>
      </c>
      <c r="K69" s="142"/>
      <c r="L69" s="146"/>
    </row>
    <row r="70" spans="1:31" s="10" customFormat="1" ht="19.899999999999999" customHeight="1">
      <c r="B70" s="141"/>
      <c r="C70" s="142"/>
      <c r="D70" s="143" t="s">
        <v>105</v>
      </c>
      <c r="E70" s="144"/>
      <c r="F70" s="144"/>
      <c r="G70" s="144"/>
      <c r="H70" s="144"/>
      <c r="I70" s="144"/>
      <c r="J70" s="145">
        <f>J408</f>
        <v>0</v>
      </c>
      <c r="K70" s="142"/>
      <c r="L70" s="146"/>
    </row>
    <row r="71" spans="1:31" s="10" customFormat="1" ht="19.899999999999999" customHeight="1">
      <c r="B71" s="141"/>
      <c r="C71" s="142"/>
      <c r="D71" s="143" t="s">
        <v>106</v>
      </c>
      <c r="E71" s="144"/>
      <c r="F71" s="144"/>
      <c r="G71" s="144"/>
      <c r="H71" s="144"/>
      <c r="I71" s="144"/>
      <c r="J71" s="145">
        <f>J417</f>
        <v>0</v>
      </c>
      <c r="K71" s="142"/>
      <c r="L71" s="146"/>
    </row>
    <row r="72" spans="1:31" s="2" customFormat="1" ht="21.7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5" customHeight="1">
      <c r="A73" s="35"/>
      <c r="B73" s="48"/>
      <c r="C73" s="49"/>
      <c r="D73" s="49"/>
      <c r="E73" s="49"/>
      <c r="F73" s="49"/>
      <c r="G73" s="49"/>
      <c r="H73" s="49"/>
      <c r="I73" s="49"/>
      <c r="J73" s="49"/>
      <c r="K73" s="49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7" spans="1:31" s="2" customFormat="1" ht="6.95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4.95" customHeight="1">
      <c r="A78" s="35"/>
      <c r="B78" s="36"/>
      <c r="C78" s="24" t="s">
        <v>107</v>
      </c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16</v>
      </c>
      <c r="D80" s="37"/>
      <c r="E80" s="37"/>
      <c r="F80" s="37"/>
      <c r="G80" s="37"/>
      <c r="H80" s="37"/>
      <c r="I80" s="37"/>
      <c r="J80" s="37"/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6.5" customHeight="1">
      <c r="A81" s="35"/>
      <c r="B81" s="36"/>
      <c r="C81" s="37"/>
      <c r="D81" s="37"/>
      <c r="E81" s="365" t="str">
        <f>E7</f>
        <v>Rekonstrukce ul. Pod Nemocnicí a Pudlovská</v>
      </c>
      <c r="F81" s="366"/>
      <c r="G81" s="366"/>
      <c r="H81" s="366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2" customHeight="1">
      <c r="A82" s="35"/>
      <c r="B82" s="36"/>
      <c r="C82" s="30" t="s">
        <v>88</v>
      </c>
      <c r="D82" s="37"/>
      <c r="E82" s="37"/>
      <c r="F82" s="37"/>
      <c r="G82" s="37"/>
      <c r="H82" s="37"/>
      <c r="I82" s="37"/>
      <c r="J82" s="37"/>
      <c r="K82" s="37"/>
      <c r="L82" s="10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6.5" customHeight="1">
      <c r="A83" s="35"/>
      <c r="B83" s="36"/>
      <c r="C83" s="37"/>
      <c r="D83" s="37"/>
      <c r="E83" s="337" t="str">
        <f>E9</f>
        <v>SO 101 - Ul. Pudlovská</v>
      </c>
      <c r="F83" s="367"/>
      <c r="G83" s="367"/>
      <c r="H83" s="367"/>
      <c r="I83" s="37"/>
      <c r="J83" s="37"/>
      <c r="K83" s="37"/>
      <c r="L83" s="10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6.9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0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2" customHeight="1">
      <c r="A85" s="35"/>
      <c r="B85" s="36"/>
      <c r="C85" s="30" t="s">
        <v>22</v>
      </c>
      <c r="D85" s="37"/>
      <c r="E85" s="37"/>
      <c r="F85" s="28" t="str">
        <f>F12</f>
        <v>Louny</v>
      </c>
      <c r="G85" s="37"/>
      <c r="H85" s="37"/>
      <c r="I85" s="30" t="s">
        <v>24</v>
      </c>
      <c r="J85" s="60" t="str">
        <f>IF(J12="","",J12)</f>
        <v>22. 3. 2026</v>
      </c>
      <c r="K85" s="37"/>
      <c r="L85" s="10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0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5.2" customHeight="1">
      <c r="A87" s="35"/>
      <c r="B87" s="36"/>
      <c r="C87" s="30" t="s">
        <v>26</v>
      </c>
      <c r="D87" s="37"/>
      <c r="E87" s="37"/>
      <c r="F87" s="28" t="str">
        <f>E15</f>
        <v xml:space="preserve"> </v>
      </c>
      <c r="G87" s="37"/>
      <c r="H87" s="37"/>
      <c r="I87" s="30" t="s">
        <v>33</v>
      </c>
      <c r="J87" s="33" t="str">
        <f>E21</f>
        <v>Pavepro s.r.o.</v>
      </c>
      <c r="K87" s="37"/>
      <c r="L87" s="10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15.2" customHeight="1">
      <c r="A88" s="35"/>
      <c r="B88" s="36"/>
      <c r="C88" s="30" t="s">
        <v>31</v>
      </c>
      <c r="D88" s="37"/>
      <c r="E88" s="37"/>
      <c r="F88" s="28" t="str">
        <f>IF(E18="","",E18)</f>
        <v>Vyplň údaj</v>
      </c>
      <c r="G88" s="37"/>
      <c r="H88" s="37"/>
      <c r="I88" s="30" t="s">
        <v>36</v>
      </c>
      <c r="J88" s="33" t="str">
        <f>E24</f>
        <v xml:space="preserve"> </v>
      </c>
      <c r="K88" s="37"/>
      <c r="L88" s="10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0.35" customHeight="1">
      <c r="A89" s="35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10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11" customFormat="1" ht="29.25" customHeight="1">
      <c r="A90" s="147"/>
      <c r="B90" s="148"/>
      <c r="C90" s="149" t="s">
        <v>108</v>
      </c>
      <c r="D90" s="150" t="s">
        <v>58</v>
      </c>
      <c r="E90" s="150" t="s">
        <v>54</v>
      </c>
      <c r="F90" s="150" t="s">
        <v>55</v>
      </c>
      <c r="G90" s="150" t="s">
        <v>109</v>
      </c>
      <c r="H90" s="150" t="s">
        <v>110</v>
      </c>
      <c r="I90" s="150" t="s">
        <v>111</v>
      </c>
      <c r="J90" s="150" t="s">
        <v>93</v>
      </c>
      <c r="K90" s="151" t="s">
        <v>112</v>
      </c>
      <c r="L90" s="152"/>
      <c r="M90" s="69" t="s">
        <v>28</v>
      </c>
      <c r="N90" s="70" t="s">
        <v>43</v>
      </c>
      <c r="O90" s="70" t="s">
        <v>113</v>
      </c>
      <c r="P90" s="70" t="s">
        <v>114</v>
      </c>
      <c r="Q90" s="70" t="s">
        <v>115</v>
      </c>
      <c r="R90" s="70" t="s">
        <v>116</v>
      </c>
      <c r="S90" s="70" t="s">
        <v>117</v>
      </c>
      <c r="T90" s="71" t="s">
        <v>118</v>
      </c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65" s="2" customFormat="1" ht="22.9" customHeight="1">
      <c r="A91" s="35"/>
      <c r="B91" s="36"/>
      <c r="C91" s="76" t="s">
        <v>119</v>
      </c>
      <c r="D91" s="37"/>
      <c r="E91" s="37"/>
      <c r="F91" s="37"/>
      <c r="G91" s="37"/>
      <c r="H91" s="37"/>
      <c r="I91" s="37"/>
      <c r="J91" s="153">
        <f>BK91</f>
        <v>0</v>
      </c>
      <c r="K91" s="37"/>
      <c r="L91" s="40"/>
      <c r="M91" s="72"/>
      <c r="N91" s="154"/>
      <c r="O91" s="73"/>
      <c r="P91" s="155">
        <f>P92+P391</f>
        <v>0</v>
      </c>
      <c r="Q91" s="73"/>
      <c r="R91" s="155">
        <f>R92+R391</f>
        <v>129.48626379999999</v>
      </c>
      <c r="S91" s="73"/>
      <c r="T91" s="156">
        <f>T92+T391</f>
        <v>398.73974999999996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72</v>
      </c>
      <c r="AU91" s="18" t="s">
        <v>94</v>
      </c>
      <c r="BK91" s="157">
        <f>BK92+BK391</f>
        <v>0</v>
      </c>
    </row>
    <row r="92" spans="1:65" s="12" customFormat="1" ht="25.9" customHeight="1">
      <c r="B92" s="158"/>
      <c r="C92" s="159"/>
      <c r="D92" s="160" t="s">
        <v>72</v>
      </c>
      <c r="E92" s="161" t="s">
        <v>120</v>
      </c>
      <c r="F92" s="161" t="s">
        <v>121</v>
      </c>
      <c r="G92" s="159"/>
      <c r="H92" s="159"/>
      <c r="I92" s="162"/>
      <c r="J92" s="163">
        <f>BK92</f>
        <v>0</v>
      </c>
      <c r="K92" s="159"/>
      <c r="L92" s="164"/>
      <c r="M92" s="165"/>
      <c r="N92" s="166"/>
      <c r="O92" s="166"/>
      <c r="P92" s="167">
        <f>P93+P145+P176+P189+P344+P387</f>
        <v>0</v>
      </c>
      <c r="Q92" s="166"/>
      <c r="R92" s="167">
        <f>R93+R145+R176+R189+R344+R387</f>
        <v>129.48626379999999</v>
      </c>
      <c r="S92" s="166"/>
      <c r="T92" s="168">
        <f>T93+T145+T176+T189+T344+T387</f>
        <v>398.73974999999996</v>
      </c>
      <c r="AR92" s="169" t="s">
        <v>81</v>
      </c>
      <c r="AT92" s="170" t="s">
        <v>72</v>
      </c>
      <c r="AU92" s="170" t="s">
        <v>73</v>
      </c>
      <c r="AY92" s="169" t="s">
        <v>122</v>
      </c>
      <c r="BK92" s="171">
        <f>BK93+BK145+BK176+BK189+BK344+BK387</f>
        <v>0</v>
      </c>
    </row>
    <row r="93" spans="1:65" s="12" customFormat="1" ht="22.9" customHeight="1">
      <c r="B93" s="158"/>
      <c r="C93" s="159"/>
      <c r="D93" s="160" t="s">
        <v>72</v>
      </c>
      <c r="E93" s="172" t="s">
        <v>81</v>
      </c>
      <c r="F93" s="172" t="s">
        <v>123</v>
      </c>
      <c r="G93" s="159"/>
      <c r="H93" s="159"/>
      <c r="I93" s="162"/>
      <c r="J93" s="173">
        <f>BK93</f>
        <v>0</v>
      </c>
      <c r="K93" s="159"/>
      <c r="L93" s="164"/>
      <c r="M93" s="165"/>
      <c r="N93" s="166"/>
      <c r="O93" s="166"/>
      <c r="P93" s="167">
        <f>SUM(P94:P144)</f>
        <v>0</v>
      </c>
      <c r="Q93" s="166"/>
      <c r="R93" s="167">
        <f>SUM(R94:R144)</f>
        <v>5.3000000000000001E-5</v>
      </c>
      <c r="S93" s="166"/>
      <c r="T93" s="168">
        <f>SUM(T94:T144)</f>
        <v>0</v>
      </c>
      <c r="AR93" s="169" t="s">
        <v>81</v>
      </c>
      <c r="AT93" s="170" t="s">
        <v>72</v>
      </c>
      <c r="AU93" s="170" t="s">
        <v>81</v>
      </c>
      <c r="AY93" s="169" t="s">
        <v>122</v>
      </c>
      <c r="BK93" s="171">
        <f>SUM(BK94:BK144)</f>
        <v>0</v>
      </c>
    </row>
    <row r="94" spans="1:65" s="2" customFormat="1" ht="24.2" customHeight="1">
      <c r="A94" s="35"/>
      <c r="B94" s="36"/>
      <c r="C94" s="174" t="s">
        <v>81</v>
      </c>
      <c r="D94" s="174" t="s">
        <v>124</v>
      </c>
      <c r="E94" s="175" t="s">
        <v>125</v>
      </c>
      <c r="F94" s="176" t="s">
        <v>126</v>
      </c>
      <c r="G94" s="177" t="s">
        <v>127</v>
      </c>
      <c r="H94" s="178">
        <v>0.35</v>
      </c>
      <c r="I94" s="179"/>
      <c r="J94" s="180">
        <f>ROUND(I94*H94,2)</f>
        <v>0</v>
      </c>
      <c r="K94" s="176" t="s">
        <v>128</v>
      </c>
      <c r="L94" s="40"/>
      <c r="M94" s="181" t="s">
        <v>28</v>
      </c>
      <c r="N94" s="182" t="s">
        <v>44</v>
      </c>
      <c r="O94" s="65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129</v>
      </c>
      <c r="AT94" s="185" t="s">
        <v>124</v>
      </c>
      <c r="AU94" s="185" t="s">
        <v>83</v>
      </c>
      <c r="AY94" s="18" t="s">
        <v>122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81</v>
      </c>
      <c r="BK94" s="186">
        <f>ROUND(I94*H94,2)</f>
        <v>0</v>
      </c>
      <c r="BL94" s="18" t="s">
        <v>129</v>
      </c>
      <c r="BM94" s="185" t="s">
        <v>130</v>
      </c>
    </row>
    <row r="95" spans="1:65" s="2" customFormat="1" ht="19.5">
      <c r="A95" s="35"/>
      <c r="B95" s="36"/>
      <c r="C95" s="37"/>
      <c r="D95" s="187" t="s">
        <v>131</v>
      </c>
      <c r="E95" s="37"/>
      <c r="F95" s="188" t="s">
        <v>132</v>
      </c>
      <c r="G95" s="37"/>
      <c r="H95" s="37"/>
      <c r="I95" s="189"/>
      <c r="J95" s="37"/>
      <c r="K95" s="37"/>
      <c r="L95" s="40"/>
      <c r="M95" s="190"/>
      <c r="N95" s="191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131</v>
      </c>
      <c r="AU95" s="18" t="s">
        <v>83</v>
      </c>
    </row>
    <row r="96" spans="1:65" s="2" customFormat="1" ht="11.25">
      <c r="A96" s="35"/>
      <c r="B96" s="36"/>
      <c r="C96" s="37"/>
      <c r="D96" s="192" t="s">
        <v>133</v>
      </c>
      <c r="E96" s="37"/>
      <c r="F96" s="193" t="s">
        <v>134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133</v>
      </c>
      <c r="AU96" s="18" t="s">
        <v>83</v>
      </c>
    </row>
    <row r="97" spans="1:65" s="13" customFormat="1" ht="11.25">
      <c r="B97" s="194"/>
      <c r="C97" s="195"/>
      <c r="D97" s="187" t="s">
        <v>135</v>
      </c>
      <c r="E97" s="196" t="s">
        <v>28</v>
      </c>
      <c r="F97" s="197" t="s">
        <v>136</v>
      </c>
      <c r="G97" s="195"/>
      <c r="H97" s="198">
        <v>0.35</v>
      </c>
      <c r="I97" s="199"/>
      <c r="J97" s="195"/>
      <c r="K97" s="195"/>
      <c r="L97" s="200"/>
      <c r="M97" s="201"/>
      <c r="N97" s="202"/>
      <c r="O97" s="202"/>
      <c r="P97" s="202"/>
      <c r="Q97" s="202"/>
      <c r="R97" s="202"/>
      <c r="S97" s="202"/>
      <c r="T97" s="203"/>
      <c r="AT97" s="204" t="s">
        <v>135</v>
      </c>
      <c r="AU97" s="204" t="s">
        <v>83</v>
      </c>
      <c r="AV97" s="13" t="s">
        <v>83</v>
      </c>
      <c r="AW97" s="13" t="s">
        <v>35</v>
      </c>
      <c r="AX97" s="13" t="s">
        <v>81</v>
      </c>
      <c r="AY97" s="204" t="s">
        <v>122</v>
      </c>
    </row>
    <row r="98" spans="1:65" s="2" customFormat="1" ht="24.2" customHeight="1">
      <c r="A98" s="35"/>
      <c r="B98" s="36"/>
      <c r="C98" s="174" t="s">
        <v>83</v>
      </c>
      <c r="D98" s="174" t="s">
        <v>124</v>
      </c>
      <c r="E98" s="175" t="s">
        <v>137</v>
      </c>
      <c r="F98" s="176" t="s">
        <v>138</v>
      </c>
      <c r="G98" s="177" t="s">
        <v>127</v>
      </c>
      <c r="H98" s="178">
        <v>0.35</v>
      </c>
      <c r="I98" s="179"/>
      <c r="J98" s="180">
        <f>ROUND(I98*H98,2)</f>
        <v>0</v>
      </c>
      <c r="K98" s="176" t="s">
        <v>128</v>
      </c>
      <c r="L98" s="40"/>
      <c r="M98" s="181" t="s">
        <v>28</v>
      </c>
      <c r="N98" s="182" t="s">
        <v>44</v>
      </c>
      <c r="O98" s="65"/>
      <c r="P98" s="183">
        <f>O98*H98</f>
        <v>0</v>
      </c>
      <c r="Q98" s="183">
        <v>0</v>
      </c>
      <c r="R98" s="183">
        <f>Q98*H98</f>
        <v>0</v>
      </c>
      <c r="S98" s="183">
        <v>0</v>
      </c>
      <c r="T98" s="184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85" t="s">
        <v>129</v>
      </c>
      <c r="AT98" s="185" t="s">
        <v>124</v>
      </c>
      <c r="AU98" s="185" t="s">
        <v>83</v>
      </c>
      <c r="AY98" s="18" t="s">
        <v>122</v>
      </c>
      <c r="BE98" s="186">
        <f>IF(N98="základní",J98,0)</f>
        <v>0</v>
      </c>
      <c r="BF98" s="186">
        <f>IF(N98="snížená",J98,0)</f>
        <v>0</v>
      </c>
      <c r="BG98" s="186">
        <f>IF(N98="zákl. přenesená",J98,0)</f>
        <v>0</v>
      </c>
      <c r="BH98" s="186">
        <f>IF(N98="sníž. přenesená",J98,0)</f>
        <v>0</v>
      </c>
      <c r="BI98" s="186">
        <f>IF(N98="nulová",J98,0)</f>
        <v>0</v>
      </c>
      <c r="BJ98" s="18" t="s">
        <v>81</v>
      </c>
      <c r="BK98" s="186">
        <f>ROUND(I98*H98,2)</f>
        <v>0</v>
      </c>
      <c r="BL98" s="18" t="s">
        <v>129</v>
      </c>
      <c r="BM98" s="185" t="s">
        <v>139</v>
      </c>
    </row>
    <row r="99" spans="1:65" s="2" customFormat="1" ht="39">
      <c r="A99" s="35"/>
      <c r="B99" s="36"/>
      <c r="C99" s="37"/>
      <c r="D99" s="187" t="s">
        <v>131</v>
      </c>
      <c r="E99" s="37"/>
      <c r="F99" s="188" t="s">
        <v>140</v>
      </c>
      <c r="G99" s="37"/>
      <c r="H99" s="37"/>
      <c r="I99" s="189"/>
      <c r="J99" s="37"/>
      <c r="K99" s="37"/>
      <c r="L99" s="40"/>
      <c r="M99" s="190"/>
      <c r="N99" s="191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131</v>
      </c>
      <c r="AU99" s="18" t="s">
        <v>83</v>
      </c>
    </row>
    <row r="100" spans="1:65" s="2" customFormat="1" ht="11.25">
      <c r="A100" s="35"/>
      <c r="B100" s="36"/>
      <c r="C100" s="37"/>
      <c r="D100" s="192" t="s">
        <v>133</v>
      </c>
      <c r="E100" s="37"/>
      <c r="F100" s="193" t="s">
        <v>141</v>
      </c>
      <c r="G100" s="37"/>
      <c r="H100" s="37"/>
      <c r="I100" s="189"/>
      <c r="J100" s="37"/>
      <c r="K100" s="37"/>
      <c r="L100" s="40"/>
      <c r="M100" s="190"/>
      <c r="N100" s="191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133</v>
      </c>
      <c r="AU100" s="18" t="s">
        <v>83</v>
      </c>
    </row>
    <row r="101" spans="1:65" s="13" customFormat="1" ht="11.25">
      <c r="B101" s="194"/>
      <c r="C101" s="195"/>
      <c r="D101" s="187" t="s">
        <v>135</v>
      </c>
      <c r="E101" s="196" t="s">
        <v>28</v>
      </c>
      <c r="F101" s="197" t="s">
        <v>142</v>
      </c>
      <c r="G101" s="195"/>
      <c r="H101" s="198">
        <v>0.35</v>
      </c>
      <c r="I101" s="199"/>
      <c r="J101" s="195"/>
      <c r="K101" s="195"/>
      <c r="L101" s="200"/>
      <c r="M101" s="201"/>
      <c r="N101" s="202"/>
      <c r="O101" s="202"/>
      <c r="P101" s="202"/>
      <c r="Q101" s="202"/>
      <c r="R101" s="202"/>
      <c r="S101" s="202"/>
      <c r="T101" s="203"/>
      <c r="AT101" s="204" t="s">
        <v>135</v>
      </c>
      <c r="AU101" s="204" t="s">
        <v>83</v>
      </c>
      <c r="AV101" s="13" t="s">
        <v>83</v>
      </c>
      <c r="AW101" s="13" t="s">
        <v>35</v>
      </c>
      <c r="AX101" s="13" t="s">
        <v>81</v>
      </c>
      <c r="AY101" s="204" t="s">
        <v>122</v>
      </c>
    </row>
    <row r="102" spans="1:65" s="2" customFormat="1" ht="24.2" customHeight="1">
      <c r="A102" s="35"/>
      <c r="B102" s="36"/>
      <c r="C102" s="174" t="s">
        <v>143</v>
      </c>
      <c r="D102" s="174" t="s">
        <v>124</v>
      </c>
      <c r="E102" s="175" t="s">
        <v>144</v>
      </c>
      <c r="F102" s="176" t="s">
        <v>145</v>
      </c>
      <c r="G102" s="177" t="s">
        <v>127</v>
      </c>
      <c r="H102" s="178">
        <v>0.35</v>
      </c>
      <c r="I102" s="179"/>
      <c r="J102" s="180">
        <f>ROUND(I102*H102,2)</f>
        <v>0</v>
      </c>
      <c r="K102" s="176" t="s">
        <v>128</v>
      </c>
      <c r="L102" s="40"/>
      <c r="M102" s="181" t="s">
        <v>28</v>
      </c>
      <c r="N102" s="182" t="s">
        <v>44</v>
      </c>
      <c r="O102" s="65"/>
      <c r="P102" s="183">
        <f>O102*H102</f>
        <v>0</v>
      </c>
      <c r="Q102" s="183">
        <v>0</v>
      </c>
      <c r="R102" s="183">
        <f>Q102*H102</f>
        <v>0</v>
      </c>
      <c r="S102" s="183">
        <v>0</v>
      </c>
      <c r="T102" s="184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5" t="s">
        <v>129</v>
      </c>
      <c r="AT102" s="185" t="s">
        <v>124</v>
      </c>
      <c r="AU102" s="185" t="s">
        <v>83</v>
      </c>
      <c r="AY102" s="18" t="s">
        <v>122</v>
      </c>
      <c r="BE102" s="186">
        <f>IF(N102="základní",J102,0)</f>
        <v>0</v>
      </c>
      <c r="BF102" s="186">
        <f>IF(N102="snížená",J102,0)</f>
        <v>0</v>
      </c>
      <c r="BG102" s="186">
        <f>IF(N102="zákl. přenesená",J102,0)</f>
        <v>0</v>
      </c>
      <c r="BH102" s="186">
        <f>IF(N102="sníž. přenesená",J102,0)</f>
        <v>0</v>
      </c>
      <c r="BI102" s="186">
        <f>IF(N102="nulová",J102,0)</f>
        <v>0</v>
      </c>
      <c r="BJ102" s="18" t="s">
        <v>81</v>
      </c>
      <c r="BK102" s="186">
        <f>ROUND(I102*H102,2)</f>
        <v>0</v>
      </c>
      <c r="BL102" s="18" t="s">
        <v>129</v>
      </c>
      <c r="BM102" s="185" t="s">
        <v>146</v>
      </c>
    </row>
    <row r="103" spans="1:65" s="2" customFormat="1" ht="19.5">
      <c r="A103" s="35"/>
      <c r="B103" s="36"/>
      <c r="C103" s="37"/>
      <c r="D103" s="187" t="s">
        <v>131</v>
      </c>
      <c r="E103" s="37"/>
      <c r="F103" s="188" t="s">
        <v>147</v>
      </c>
      <c r="G103" s="37"/>
      <c r="H103" s="37"/>
      <c r="I103" s="189"/>
      <c r="J103" s="37"/>
      <c r="K103" s="37"/>
      <c r="L103" s="40"/>
      <c r="M103" s="190"/>
      <c r="N103" s="191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131</v>
      </c>
      <c r="AU103" s="18" t="s">
        <v>83</v>
      </c>
    </row>
    <row r="104" spans="1:65" s="2" customFormat="1" ht="11.25">
      <c r="A104" s="35"/>
      <c r="B104" s="36"/>
      <c r="C104" s="37"/>
      <c r="D104" s="192" t="s">
        <v>133</v>
      </c>
      <c r="E104" s="37"/>
      <c r="F104" s="193" t="s">
        <v>148</v>
      </c>
      <c r="G104" s="37"/>
      <c r="H104" s="37"/>
      <c r="I104" s="189"/>
      <c r="J104" s="37"/>
      <c r="K104" s="37"/>
      <c r="L104" s="40"/>
      <c r="M104" s="190"/>
      <c r="N104" s="191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133</v>
      </c>
      <c r="AU104" s="18" t="s">
        <v>83</v>
      </c>
    </row>
    <row r="105" spans="1:65" s="13" customFormat="1" ht="11.25">
      <c r="B105" s="194"/>
      <c r="C105" s="195"/>
      <c r="D105" s="187" t="s">
        <v>135</v>
      </c>
      <c r="E105" s="196" t="s">
        <v>28</v>
      </c>
      <c r="F105" s="197" t="s">
        <v>149</v>
      </c>
      <c r="G105" s="195"/>
      <c r="H105" s="198">
        <v>0.35</v>
      </c>
      <c r="I105" s="199"/>
      <c r="J105" s="195"/>
      <c r="K105" s="195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135</v>
      </c>
      <c r="AU105" s="204" t="s">
        <v>83</v>
      </c>
      <c r="AV105" s="13" t="s">
        <v>83</v>
      </c>
      <c r="AW105" s="13" t="s">
        <v>35</v>
      </c>
      <c r="AX105" s="13" t="s">
        <v>81</v>
      </c>
      <c r="AY105" s="204" t="s">
        <v>122</v>
      </c>
    </row>
    <row r="106" spans="1:65" s="2" customFormat="1" ht="37.9" customHeight="1">
      <c r="A106" s="35"/>
      <c r="B106" s="36"/>
      <c r="C106" s="174" t="s">
        <v>129</v>
      </c>
      <c r="D106" s="174" t="s">
        <v>124</v>
      </c>
      <c r="E106" s="175" t="s">
        <v>150</v>
      </c>
      <c r="F106" s="176" t="s">
        <v>151</v>
      </c>
      <c r="G106" s="177" t="s">
        <v>152</v>
      </c>
      <c r="H106" s="178">
        <v>1.75</v>
      </c>
      <c r="I106" s="179"/>
      <c r="J106" s="180">
        <f>ROUND(I106*H106,2)</f>
        <v>0</v>
      </c>
      <c r="K106" s="176" t="s">
        <v>128</v>
      </c>
      <c r="L106" s="40"/>
      <c r="M106" s="181" t="s">
        <v>28</v>
      </c>
      <c r="N106" s="182" t="s">
        <v>44</v>
      </c>
      <c r="O106" s="65"/>
      <c r="P106" s="183">
        <f>O106*H106</f>
        <v>0</v>
      </c>
      <c r="Q106" s="183">
        <v>0</v>
      </c>
      <c r="R106" s="183">
        <f>Q106*H106</f>
        <v>0</v>
      </c>
      <c r="S106" s="183">
        <v>0</v>
      </c>
      <c r="T106" s="184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85" t="s">
        <v>129</v>
      </c>
      <c r="AT106" s="185" t="s">
        <v>124</v>
      </c>
      <c r="AU106" s="185" t="s">
        <v>83</v>
      </c>
      <c r="AY106" s="18" t="s">
        <v>122</v>
      </c>
      <c r="BE106" s="186">
        <f>IF(N106="základní",J106,0)</f>
        <v>0</v>
      </c>
      <c r="BF106" s="186">
        <f>IF(N106="snížená",J106,0)</f>
        <v>0</v>
      </c>
      <c r="BG106" s="186">
        <f>IF(N106="zákl. přenesená",J106,0)</f>
        <v>0</v>
      </c>
      <c r="BH106" s="186">
        <f>IF(N106="sníž. přenesená",J106,0)</f>
        <v>0</v>
      </c>
      <c r="BI106" s="186">
        <f>IF(N106="nulová",J106,0)</f>
        <v>0</v>
      </c>
      <c r="BJ106" s="18" t="s">
        <v>81</v>
      </c>
      <c r="BK106" s="186">
        <f>ROUND(I106*H106,2)</f>
        <v>0</v>
      </c>
      <c r="BL106" s="18" t="s">
        <v>129</v>
      </c>
      <c r="BM106" s="185" t="s">
        <v>153</v>
      </c>
    </row>
    <row r="107" spans="1:65" s="2" customFormat="1" ht="29.25">
      <c r="A107" s="35"/>
      <c r="B107" s="36"/>
      <c r="C107" s="37"/>
      <c r="D107" s="187" t="s">
        <v>131</v>
      </c>
      <c r="E107" s="37"/>
      <c r="F107" s="188" t="s">
        <v>154</v>
      </c>
      <c r="G107" s="37"/>
      <c r="H107" s="37"/>
      <c r="I107" s="189"/>
      <c r="J107" s="37"/>
      <c r="K107" s="37"/>
      <c r="L107" s="40"/>
      <c r="M107" s="190"/>
      <c r="N107" s="191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131</v>
      </c>
      <c r="AU107" s="18" t="s">
        <v>83</v>
      </c>
    </row>
    <row r="108" spans="1:65" s="2" customFormat="1" ht="11.25">
      <c r="A108" s="35"/>
      <c r="B108" s="36"/>
      <c r="C108" s="37"/>
      <c r="D108" s="192" t="s">
        <v>133</v>
      </c>
      <c r="E108" s="37"/>
      <c r="F108" s="193" t="s">
        <v>155</v>
      </c>
      <c r="G108" s="37"/>
      <c r="H108" s="37"/>
      <c r="I108" s="189"/>
      <c r="J108" s="37"/>
      <c r="K108" s="37"/>
      <c r="L108" s="40"/>
      <c r="M108" s="190"/>
      <c r="N108" s="191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133</v>
      </c>
      <c r="AU108" s="18" t="s">
        <v>83</v>
      </c>
    </row>
    <row r="109" spans="1:65" s="13" customFormat="1" ht="11.25">
      <c r="B109" s="194"/>
      <c r="C109" s="195"/>
      <c r="D109" s="187" t="s">
        <v>135</v>
      </c>
      <c r="E109" s="196" t="s">
        <v>28</v>
      </c>
      <c r="F109" s="197" t="s">
        <v>156</v>
      </c>
      <c r="G109" s="195"/>
      <c r="H109" s="198">
        <v>1.75</v>
      </c>
      <c r="I109" s="199"/>
      <c r="J109" s="195"/>
      <c r="K109" s="195"/>
      <c r="L109" s="200"/>
      <c r="M109" s="201"/>
      <c r="N109" s="202"/>
      <c r="O109" s="202"/>
      <c r="P109" s="202"/>
      <c r="Q109" s="202"/>
      <c r="R109" s="202"/>
      <c r="S109" s="202"/>
      <c r="T109" s="203"/>
      <c r="AT109" s="204" t="s">
        <v>135</v>
      </c>
      <c r="AU109" s="204" t="s">
        <v>83</v>
      </c>
      <c r="AV109" s="13" t="s">
        <v>83</v>
      </c>
      <c r="AW109" s="13" t="s">
        <v>35</v>
      </c>
      <c r="AX109" s="13" t="s">
        <v>73</v>
      </c>
      <c r="AY109" s="204" t="s">
        <v>122</v>
      </c>
    </row>
    <row r="110" spans="1:65" s="14" customFormat="1" ht="11.25">
      <c r="B110" s="205"/>
      <c r="C110" s="206"/>
      <c r="D110" s="187" t="s">
        <v>135</v>
      </c>
      <c r="E110" s="207" t="s">
        <v>28</v>
      </c>
      <c r="F110" s="208" t="s">
        <v>157</v>
      </c>
      <c r="G110" s="206"/>
      <c r="H110" s="209">
        <v>1.75</v>
      </c>
      <c r="I110" s="210"/>
      <c r="J110" s="206"/>
      <c r="K110" s="206"/>
      <c r="L110" s="211"/>
      <c r="M110" s="212"/>
      <c r="N110" s="213"/>
      <c r="O110" s="213"/>
      <c r="P110" s="213"/>
      <c r="Q110" s="213"/>
      <c r="R110" s="213"/>
      <c r="S110" s="213"/>
      <c r="T110" s="214"/>
      <c r="AT110" s="215" t="s">
        <v>135</v>
      </c>
      <c r="AU110" s="215" t="s">
        <v>83</v>
      </c>
      <c r="AV110" s="14" t="s">
        <v>129</v>
      </c>
      <c r="AW110" s="14" t="s">
        <v>35</v>
      </c>
      <c r="AX110" s="14" t="s">
        <v>81</v>
      </c>
      <c r="AY110" s="215" t="s">
        <v>122</v>
      </c>
    </row>
    <row r="111" spans="1:65" s="2" customFormat="1" ht="24.2" customHeight="1">
      <c r="A111" s="35"/>
      <c r="B111" s="36"/>
      <c r="C111" s="174" t="s">
        <v>158</v>
      </c>
      <c r="D111" s="174" t="s">
        <v>124</v>
      </c>
      <c r="E111" s="175" t="s">
        <v>159</v>
      </c>
      <c r="F111" s="176" t="s">
        <v>160</v>
      </c>
      <c r="G111" s="177" t="s">
        <v>152</v>
      </c>
      <c r="H111" s="178">
        <v>1.75</v>
      </c>
      <c r="I111" s="179"/>
      <c r="J111" s="180">
        <f>ROUND(I111*H111,2)</f>
        <v>0</v>
      </c>
      <c r="K111" s="176" t="s">
        <v>128</v>
      </c>
      <c r="L111" s="40"/>
      <c r="M111" s="181" t="s">
        <v>28</v>
      </c>
      <c r="N111" s="182" t="s">
        <v>44</v>
      </c>
      <c r="O111" s="65"/>
      <c r="P111" s="183">
        <f>O111*H111</f>
        <v>0</v>
      </c>
      <c r="Q111" s="183">
        <v>0</v>
      </c>
      <c r="R111" s="183">
        <f>Q111*H111</f>
        <v>0</v>
      </c>
      <c r="S111" s="183">
        <v>0</v>
      </c>
      <c r="T111" s="184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85" t="s">
        <v>129</v>
      </c>
      <c r="AT111" s="185" t="s">
        <v>124</v>
      </c>
      <c r="AU111" s="185" t="s">
        <v>83</v>
      </c>
      <c r="AY111" s="18" t="s">
        <v>122</v>
      </c>
      <c r="BE111" s="186">
        <f>IF(N111="základní",J111,0)</f>
        <v>0</v>
      </c>
      <c r="BF111" s="186">
        <f>IF(N111="snížená",J111,0)</f>
        <v>0</v>
      </c>
      <c r="BG111" s="186">
        <f>IF(N111="zákl. přenesená",J111,0)</f>
        <v>0</v>
      </c>
      <c r="BH111" s="186">
        <f>IF(N111="sníž. přenesená",J111,0)</f>
        <v>0</v>
      </c>
      <c r="BI111" s="186">
        <f>IF(N111="nulová",J111,0)</f>
        <v>0</v>
      </c>
      <c r="BJ111" s="18" t="s">
        <v>81</v>
      </c>
      <c r="BK111" s="186">
        <f>ROUND(I111*H111,2)</f>
        <v>0</v>
      </c>
      <c r="BL111" s="18" t="s">
        <v>129</v>
      </c>
      <c r="BM111" s="185" t="s">
        <v>161</v>
      </c>
    </row>
    <row r="112" spans="1:65" s="2" customFormat="1" ht="19.5">
      <c r="A112" s="35"/>
      <c r="B112" s="36"/>
      <c r="C112" s="37"/>
      <c r="D112" s="187" t="s">
        <v>131</v>
      </c>
      <c r="E112" s="37"/>
      <c r="F112" s="188" t="s">
        <v>162</v>
      </c>
      <c r="G112" s="37"/>
      <c r="H112" s="37"/>
      <c r="I112" s="189"/>
      <c r="J112" s="37"/>
      <c r="K112" s="37"/>
      <c r="L112" s="40"/>
      <c r="M112" s="190"/>
      <c r="N112" s="191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131</v>
      </c>
      <c r="AU112" s="18" t="s">
        <v>83</v>
      </c>
    </row>
    <row r="113" spans="1:65" s="2" customFormat="1" ht="11.25">
      <c r="A113" s="35"/>
      <c r="B113" s="36"/>
      <c r="C113" s="37"/>
      <c r="D113" s="192" t="s">
        <v>133</v>
      </c>
      <c r="E113" s="37"/>
      <c r="F113" s="193" t="s">
        <v>163</v>
      </c>
      <c r="G113" s="37"/>
      <c r="H113" s="37"/>
      <c r="I113" s="189"/>
      <c r="J113" s="37"/>
      <c r="K113" s="37"/>
      <c r="L113" s="40"/>
      <c r="M113" s="190"/>
      <c r="N113" s="191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133</v>
      </c>
      <c r="AU113" s="18" t="s">
        <v>83</v>
      </c>
    </row>
    <row r="114" spans="1:65" s="2" customFormat="1" ht="19.5">
      <c r="A114" s="35"/>
      <c r="B114" s="36"/>
      <c r="C114" s="37"/>
      <c r="D114" s="187" t="s">
        <v>164</v>
      </c>
      <c r="E114" s="37"/>
      <c r="F114" s="216" t="s">
        <v>165</v>
      </c>
      <c r="G114" s="37"/>
      <c r="H114" s="37"/>
      <c r="I114" s="189"/>
      <c r="J114" s="37"/>
      <c r="K114" s="37"/>
      <c r="L114" s="40"/>
      <c r="M114" s="190"/>
      <c r="N114" s="191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164</v>
      </c>
      <c r="AU114" s="18" t="s">
        <v>83</v>
      </c>
    </row>
    <row r="115" spans="1:65" s="13" customFormat="1" ht="11.25">
      <c r="B115" s="194"/>
      <c r="C115" s="195"/>
      <c r="D115" s="187" t="s">
        <v>135</v>
      </c>
      <c r="E115" s="196" t="s">
        <v>28</v>
      </c>
      <c r="F115" s="197" t="s">
        <v>156</v>
      </c>
      <c r="G115" s="195"/>
      <c r="H115" s="198">
        <v>1.75</v>
      </c>
      <c r="I115" s="199"/>
      <c r="J115" s="195"/>
      <c r="K115" s="195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135</v>
      </c>
      <c r="AU115" s="204" t="s">
        <v>83</v>
      </c>
      <c r="AV115" s="13" t="s">
        <v>83</v>
      </c>
      <c r="AW115" s="13" t="s">
        <v>35</v>
      </c>
      <c r="AX115" s="13" t="s">
        <v>81</v>
      </c>
      <c r="AY115" s="204" t="s">
        <v>122</v>
      </c>
    </row>
    <row r="116" spans="1:65" s="2" customFormat="1" ht="24.2" customHeight="1">
      <c r="A116" s="35"/>
      <c r="B116" s="36"/>
      <c r="C116" s="174" t="s">
        <v>166</v>
      </c>
      <c r="D116" s="174" t="s">
        <v>124</v>
      </c>
      <c r="E116" s="175" t="s">
        <v>167</v>
      </c>
      <c r="F116" s="176" t="s">
        <v>168</v>
      </c>
      <c r="G116" s="177" t="s">
        <v>152</v>
      </c>
      <c r="H116" s="178">
        <v>1.75</v>
      </c>
      <c r="I116" s="179"/>
      <c r="J116" s="180">
        <f>ROUND(I116*H116,2)</f>
        <v>0</v>
      </c>
      <c r="K116" s="176" t="s">
        <v>128</v>
      </c>
      <c r="L116" s="40"/>
      <c r="M116" s="181" t="s">
        <v>28</v>
      </c>
      <c r="N116" s="182" t="s">
        <v>44</v>
      </c>
      <c r="O116" s="65"/>
      <c r="P116" s="183">
        <f>O116*H116</f>
        <v>0</v>
      </c>
      <c r="Q116" s="183">
        <v>0</v>
      </c>
      <c r="R116" s="183">
        <f>Q116*H116</f>
        <v>0</v>
      </c>
      <c r="S116" s="183">
        <v>0</v>
      </c>
      <c r="T116" s="184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5" t="s">
        <v>129</v>
      </c>
      <c r="AT116" s="185" t="s">
        <v>124</v>
      </c>
      <c r="AU116" s="185" t="s">
        <v>83</v>
      </c>
      <c r="AY116" s="18" t="s">
        <v>122</v>
      </c>
      <c r="BE116" s="186">
        <f>IF(N116="základní",J116,0)</f>
        <v>0</v>
      </c>
      <c r="BF116" s="186">
        <f>IF(N116="snížená",J116,0)</f>
        <v>0</v>
      </c>
      <c r="BG116" s="186">
        <f>IF(N116="zákl. přenesená",J116,0)</f>
        <v>0</v>
      </c>
      <c r="BH116" s="186">
        <f>IF(N116="sníž. přenesená",J116,0)</f>
        <v>0</v>
      </c>
      <c r="BI116" s="186">
        <f>IF(N116="nulová",J116,0)</f>
        <v>0</v>
      </c>
      <c r="BJ116" s="18" t="s">
        <v>81</v>
      </c>
      <c r="BK116" s="186">
        <f>ROUND(I116*H116,2)</f>
        <v>0</v>
      </c>
      <c r="BL116" s="18" t="s">
        <v>129</v>
      </c>
      <c r="BM116" s="185" t="s">
        <v>169</v>
      </c>
    </row>
    <row r="117" spans="1:65" s="2" customFormat="1" ht="19.5">
      <c r="A117" s="35"/>
      <c r="B117" s="36"/>
      <c r="C117" s="37"/>
      <c r="D117" s="187" t="s">
        <v>131</v>
      </c>
      <c r="E117" s="37"/>
      <c r="F117" s="188" t="s">
        <v>170</v>
      </c>
      <c r="G117" s="37"/>
      <c r="H117" s="37"/>
      <c r="I117" s="189"/>
      <c r="J117" s="37"/>
      <c r="K117" s="37"/>
      <c r="L117" s="40"/>
      <c r="M117" s="190"/>
      <c r="N117" s="191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131</v>
      </c>
      <c r="AU117" s="18" t="s">
        <v>83</v>
      </c>
    </row>
    <row r="118" spans="1:65" s="2" customFormat="1" ht="11.25">
      <c r="A118" s="35"/>
      <c r="B118" s="36"/>
      <c r="C118" s="37"/>
      <c r="D118" s="192" t="s">
        <v>133</v>
      </c>
      <c r="E118" s="37"/>
      <c r="F118" s="193" t="s">
        <v>171</v>
      </c>
      <c r="G118" s="37"/>
      <c r="H118" s="37"/>
      <c r="I118" s="189"/>
      <c r="J118" s="37"/>
      <c r="K118" s="37"/>
      <c r="L118" s="40"/>
      <c r="M118" s="190"/>
      <c r="N118" s="191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133</v>
      </c>
      <c r="AU118" s="18" t="s">
        <v>83</v>
      </c>
    </row>
    <row r="119" spans="1:65" s="13" customFormat="1" ht="11.25">
      <c r="B119" s="194"/>
      <c r="C119" s="195"/>
      <c r="D119" s="187" t="s">
        <v>135</v>
      </c>
      <c r="E119" s="196" t="s">
        <v>28</v>
      </c>
      <c r="F119" s="197" t="s">
        <v>156</v>
      </c>
      <c r="G119" s="195"/>
      <c r="H119" s="198">
        <v>1.75</v>
      </c>
      <c r="I119" s="199"/>
      <c r="J119" s="195"/>
      <c r="K119" s="195"/>
      <c r="L119" s="200"/>
      <c r="M119" s="201"/>
      <c r="N119" s="202"/>
      <c r="O119" s="202"/>
      <c r="P119" s="202"/>
      <c r="Q119" s="202"/>
      <c r="R119" s="202"/>
      <c r="S119" s="202"/>
      <c r="T119" s="203"/>
      <c r="AT119" s="204" t="s">
        <v>135</v>
      </c>
      <c r="AU119" s="204" t="s">
        <v>83</v>
      </c>
      <c r="AV119" s="13" t="s">
        <v>83</v>
      </c>
      <c r="AW119" s="13" t="s">
        <v>35</v>
      </c>
      <c r="AX119" s="13" t="s">
        <v>81</v>
      </c>
      <c r="AY119" s="204" t="s">
        <v>122</v>
      </c>
    </row>
    <row r="120" spans="1:65" s="2" customFormat="1" ht="16.5" customHeight="1">
      <c r="A120" s="35"/>
      <c r="B120" s="36"/>
      <c r="C120" s="217" t="s">
        <v>172</v>
      </c>
      <c r="D120" s="217" t="s">
        <v>173</v>
      </c>
      <c r="E120" s="218" t="s">
        <v>174</v>
      </c>
      <c r="F120" s="219" t="s">
        <v>175</v>
      </c>
      <c r="G120" s="220" t="s">
        <v>176</v>
      </c>
      <c r="H120" s="221">
        <v>5.2999999999999999E-2</v>
      </c>
      <c r="I120" s="222"/>
      <c r="J120" s="223">
        <f>ROUND(I120*H120,2)</f>
        <v>0</v>
      </c>
      <c r="K120" s="219" t="s">
        <v>128</v>
      </c>
      <c r="L120" s="224"/>
      <c r="M120" s="225" t="s">
        <v>28</v>
      </c>
      <c r="N120" s="226" t="s">
        <v>44</v>
      </c>
      <c r="O120" s="65"/>
      <c r="P120" s="183">
        <f>O120*H120</f>
        <v>0</v>
      </c>
      <c r="Q120" s="183">
        <v>1E-3</v>
      </c>
      <c r="R120" s="183">
        <f>Q120*H120</f>
        <v>5.3000000000000001E-5</v>
      </c>
      <c r="S120" s="183">
        <v>0</v>
      </c>
      <c r="T120" s="184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85" t="s">
        <v>177</v>
      </c>
      <c r="AT120" s="185" t="s">
        <v>173</v>
      </c>
      <c r="AU120" s="185" t="s">
        <v>83</v>
      </c>
      <c r="AY120" s="18" t="s">
        <v>122</v>
      </c>
      <c r="BE120" s="186">
        <f>IF(N120="základní",J120,0)</f>
        <v>0</v>
      </c>
      <c r="BF120" s="186">
        <f>IF(N120="snížená",J120,0)</f>
        <v>0</v>
      </c>
      <c r="BG120" s="186">
        <f>IF(N120="zákl. přenesená",J120,0)</f>
        <v>0</v>
      </c>
      <c r="BH120" s="186">
        <f>IF(N120="sníž. přenesená",J120,0)</f>
        <v>0</v>
      </c>
      <c r="BI120" s="186">
        <f>IF(N120="nulová",J120,0)</f>
        <v>0</v>
      </c>
      <c r="BJ120" s="18" t="s">
        <v>81</v>
      </c>
      <c r="BK120" s="186">
        <f>ROUND(I120*H120,2)</f>
        <v>0</v>
      </c>
      <c r="BL120" s="18" t="s">
        <v>129</v>
      </c>
      <c r="BM120" s="185" t="s">
        <v>178</v>
      </c>
    </row>
    <row r="121" spans="1:65" s="2" customFormat="1" ht="11.25">
      <c r="A121" s="35"/>
      <c r="B121" s="36"/>
      <c r="C121" s="37"/>
      <c r="D121" s="187" t="s">
        <v>131</v>
      </c>
      <c r="E121" s="37"/>
      <c r="F121" s="188" t="s">
        <v>175</v>
      </c>
      <c r="G121" s="37"/>
      <c r="H121" s="37"/>
      <c r="I121" s="189"/>
      <c r="J121" s="37"/>
      <c r="K121" s="37"/>
      <c r="L121" s="40"/>
      <c r="M121" s="190"/>
      <c r="N121" s="191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131</v>
      </c>
      <c r="AU121" s="18" t="s">
        <v>83</v>
      </c>
    </row>
    <row r="122" spans="1:65" s="13" customFormat="1" ht="11.25">
      <c r="B122" s="194"/>
      <c r="C122" s="195"/>
      <c r="D122" s="187" t="s">
        <v>135</v>
      </c>
      <c r="E122" s="196" t="s">
        <v>28</v>
      </c>
      <c r="F122" s="197" t="s">
        <v>179</v>
      </c>
      <c r="G122" s="195"/>
      <c r="H122" s="198">
        <v>5.2999999999999999E-2</v>
      </c>
      <c r="I122" s="199"/>
      <c r="J122" s="195"/>
      <c r="K122" s="195"/>
      <c r="L122" s="200"/>
      <c r="M122" s="201"/>
      <c r="N122" s="202"/>
      <c r="O122" s="202"/>
      <c r="P122" s="202"/>
      <c r="Q122" s="202"/>
      <c r="R122" s="202"/>
      <c r="S122" s="202"/>
      <c r="T122" s="203"/>
      <c r="AT122" s="204" t="s">
        <v>135</v>
      </c>
      <c r="AU122" s="204" t="s">
        <v>83</v>
      </c>
      <c r="AV122" s="13" t="s">
        <v>83</v>
      </c>
      <c r="AW122" s="13" t="s">
        <v>35</v>
      </c>
      <c r="AX122" s="13" t="s">
        <v>73</v>
      </c>
      <c r="AY122" s="204" t="s">
        <v>122</v>
      </c>
    </row>
    <row r="123" spans="1:65" s="14" customFormat="1" ht="11.25">
      <c r="B123" s="205"/>
      <c r="C123" s="206"/>
      <c r="D123" s="187" t="s">
        <v>135</v>
      </c>
      <c r="E123" s="207" t="s">
        <v>28</v>
      </c>
      <c r="F123" s="208" t="s">
        <v>157</v>
      </c>
      <c r="G123" s="206"/>
      <c r="H123" s="209">
        <v>5.2999999999999999E-2</v>
      </c>
      <c r="I123" s="210"/>
      <c r="J123" s="206"/>
      <c r="K123" s="206"/>
      <c r="L123" s="211"/>
      <c r="M123" s="212"/>
      <c r="N123" s="213"/>
      <c r="O123" s="213"/>
      <c r="P123" s="213"/>
      <c r="Q123" s="213"/>
      <c r="R123" s="213"/>
      <c r="S123" s="213"/>
      <c r="T123" s="214"/>
      <c r="AT123" s="215" t="s">
        <v>135</v>
      </c>
      <c r="AU123" s="215" t="s">
        <v>83</v>
      </c>
      <c r="AV123" s="14" t="s">
        <v>129</v>
      </c>
      <c r="AW123" s="14" t="s">
        <v>35</v>
      </c>
      <c r="AX123" s="14" t="s">
        <v>81</v>
      </c>
      <c r="AY123" s="215" t="s">
        <v>122</v>
      </c>
    </row>
    <row r="124" spans="1:65" s="2" customFormat="1" ht="24.2" customHeight="1">
      <c r="A124" s="35"/>
      <c r="B124" s="36"/>
      <c r="C124" s="174" t="s">
        <v>177</v>
      </c>
      <c r="D124" s="174" t="s">
        <v>124</v>
      </c>
      <c r="E124" s="175" t="s">
        <v>180</v>
      </c>
      <c r="F124" s="176" t="s">
        <v>181</v>
      </c>
      <c r="G124" s="177" t="s">
        <v>152</v>
      </c>
      <c r="H124" s="178">
        <v>159.75</v>
      </c>
      <c r="I124" s="179"/>
      <c r="J124" s="180">
        <f>ROUND(I124*H124,2)</f>
        <v>0</v>
      </c>
      <c r="K124" s="176" t="s">
        <v>128</v>
      </c>
      <c r="L124" s="40"/>
      <c r="M124" s="181" t="s">
        <v>28</v>
      </c>
      <c r="N124" s="182" t="s">
        <v>44</v>
      </c>
      <c r="O124" s="65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5" t="s">
        <v>129</v>
      </c>
      <c r="AT124" s="185" t="s">
        <v>124</v>
      </c>
      <c r="AU124" s="185" t="s">
        <v>83</v>
      </c>
      <c r="AY124" s="18" t="s">
        <v>122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18" t="s">
        <v>81</v>
      </c>
      <c r="BK124" s="186">
        <f>ROUND(I124*H124,2)</f>
        <v>0</v>
      </c>
      <c r="BL124" s="18" t="s">
        <v>129</v>
      </c>
      <c r="BM124" s="185" t="s">
        <v>182</v>
      </c>
    </row>
    <row r="125" spans="1:65" s="2" customFormat="1" ht="19.5">
      <c r="A125" s="35"/>
      <c r="B125" s="36"/>
      <c r="C125" s="37"/>
      <c r="D125" s="187" t="s">
        <v>131</v>
      </c>
      <c r="E125" s="37"/>
      <c r="F125" s="188" t="s">
        <v>183</v>
      </c>
      <c r="G125" s="37"/>
      <c r="H125" s="37"/>
      <c r="I125" s="189"/>
      <c r="J125" s="37"/>
      <c r="K125" s="37"/>
      <c r="L125" s="40"/>
      <c r="M125" s="190"/>
      <c r="N125" s="191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131</v>
      </c>
      <c r="AU125" s="18" t="s">
        <v>83</v>
      </c>
    </row>
    <row r="126" spans="1:65" s="2" customFormat="1" ht="11.25">
      <c r="A126" s="35"/>
      <c r="B126" s="36"/>
      <c r="C126" s="37"/>
      <c r="D126" s="192" t="s">
        <v>133</v>
      </c>
      <c r="E126" s="37"/>
      <c r="F126" s="193" t="s">
        <v>184</v>
      </c>
      <c r="G126" s="37"/>
      <c r="H126" s="37"/>
      <c r="I126" s="189"/>
      <c r="J126" s="37"/>
      <c r="K126" s="37"/>
      <c r="L126" s="40"/>
      <c r="M126" s="190"/>
      <c r="N126" s="191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133</v>
      </c>
      <c r="AU126" s="18" t="s">
        <v>83</v>
      </c>
    </row>
    <row r="127" spans="1:65" s="13" customFormat="1" ht="11.25">
      <c r="B127" s="194"/>
      <c r="C127" s="195"/>
      <c r="D127" s="187" t="s">
        <v>135</v>
      </c>
      <c r="E127" s="196" t="s">
        <v>28</v>
      </c>
      <c r="F127" s="197" t="s">
        <v>185</v>
      </c>
      <c r="G127" s="195"/>
      <c r="H127" s="198">
        <v>159.75</v>
      </c>
      <c r="I127" s="199"/>
      <c r="J127" s="195"/>
      <c r="K127" s="195"/>
      <c r="L127" s="200"/>
      <c r="M127" s="201"/>
      <c r="N127" s="202"/>
      <c r="O127" s="202"/>
      <c r="P127" s="202"/>
      <c r="Q127" s="202"/>
      <c r="R127" s="202"/>
      <c r="S127" s="202"/>
      <c r="T127" s="203"/>
      <c r="AT127" s="204" t="s">
        <v>135</v>
      </c>
      <c r="AU127" s="204" t="s">
        <v>83</v>
      </c>
      <c r="AV127" s="13" t="s">
        <v>83</v>
      </c>
      <c r="AW127" s="13" t="s">
        <v>35</v>
      </c>
      <c r="AX127" s="13" t="s">
        <v>73</v>
      </c>
      <c r="AY127" s="204" t="s">
        <v>122</v>
      </c>
    </row>
    <row r="128" spans="1:65" s="14" customFormat="1" ht="11.25">
      <c r="B128" s="205"/>
      <c r="C128" s="206"/>
      <c r="D128" s="187" t="s">
        <v>135</v>
      </c>
      <c r="E128" s="207" t="s">
        <v>28</v>
      </c>
      <c r="F128" s="208" t="s">
        <v>157</v>
      </c>
      <c r="G128" s="206"/>
      <c r="H128" s="209">
        <v>159.75</v>
      </c>
      <c r="I128" s="210"/>
      <c r="J128" s="206"/>
      <c r="K128" s="206"/>
      <c r="L128" s="211"/>
      <c r="M128" s="212"/>
      <c r="N128" s="213"/>
      <c r="O128" s="213"/>
      <c r="P128" s="213"/>
      <c r="Q128" s="213"/>
      <c r="R128" s="213"/>
      <c r="S128" s="213"/>
      <c r="T128" s="214"/>
      <c r="AT128" s="215" t="s">
        <v>135</v>
      </c>
      <c r="AU128" s="215" t="s">
        <v>83</v>
      </c>
      <c r="AV128" s="14" t="s">
        <v>129</v>
      </c>
      <c r="AW128" s="14" t="s">
        <v>35</v>
      </c>
      <c r="AX128" s="14" t="s">
        <v>81</v>
      </c>
      <c r="AY128" s="215" t="s">
        <v>122</v>
      </c>
    </row>
    <row r="129" spans="1:65" s="2" customFormat="1" ht="33" customHeight="1">
      <c r="A129" s="35"/>
      <c r="B129" s="36"/>
      <c r="C129" s="174" t="s">
        <v>186</v>
      </c>
      <c r="D129" s="174" t="s">
        <v>124</v>
      </c>
      <c r="E129" s="175" t="s">
        <v>187</v>
      </c>
      <c r="F129" s="176" t="s">
        <v>188</v>
      </c>
      <c r="G129" s="177" t="s">
        <v>152</v>
      </c>
      <c r="H129" s="178">
        <v>1.75</v>
      </c>
      <c r="I129" s="179"/>
      <c r="J129" s="180">
        <f>ROUND(I129*H129,2)</f>
        <v>0</v>
      </c>
      <c r="K129" s="176" t="s">
        <v>128</v>
      </c>
      <c r="L129" s="40"/>
      <c r="M129" s="181" t="s">
        <v>28</v>
      </c>
      <c r="N129" s="182" t="s">
        <v>44</v>
      </c>
      <c r="O129" s="65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5" t="s">
        <v>129</v>
      </c>
      <c r="AT129" s="185" t="s">
        <v>124</v>
      </c>
      <c r="AU129" s="185" t="s">
        <v>83</v>
      </c>
      <c r="AY129" s="18" t="s">
        <v>122</v>
      </c>
      <c r="BE129" s="186">
        <f>IF(N129="základní",J129,0)</f>
        <v>0</v>
      </c>
      <c r="BF129" s="186">
        <f>IF(N129="snížená",J129,0)</f>
        <v>0</v>
      </c>
      <c r="BG129" s="186">
        <f>IF(N129="zákl. přenesená",J129,0)</f>
        <v>0</v>
      </c>
      <c r="BH129" s="186">
        <f>IF(N129="sníž. přenesená",J129,0)</f>
        <v>0</v>
      </c>
      <c r="BI129" s="186">
        <f>IF(N129="nulová",J129,0)</f>
        <v>0</v>
      </c>
      <c r="BJ129" s="18" t="s">
        <v>81</v>
      </c>
      <c r="BK129" s="186">
        <f>ROUND(I129*H129,2)</f>
        <v>0</v>
      </c>
      <c r="BL129" s="18" t="s">
        <v>129</v>
      </c>
      <c r="BM129" s="185" t="s">
        <v>189</v>
      </c>
    </row>
    <row r="130" spans="1:65" s="2" customFormat="1" ht="19.5">
      <c r="A130" s="35"/>
      <c r="B130" s="36"/>
      <c r="C130" s="37"/>
      <c r="D130" s="187" t="s">
        <v>131</v>
      </c>
      <c r="E130" s="37"/>
      <c r="F130" s="188" t="s">
        <v>190</v>
      </c>
      <c r="G130" s="37"/>
      <c r="H130" s="37"/>
      <c r="I130" s="189"/>
      <c r="J130" s="37"/>
      <c r="K130" s="37"/>
      <c r="L130" s="40"/>
      <c r="M130" s="190"/>
      <c r="N130" s="191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131</v>
      </c>
      <c r="AU130" s="18" t="s">
        <v>83</v>
      </c>
    </row>
    <row r="131" spans="1:65" s="2" customFormat="1" ht="11.25">
      <c r="A131" s="35"/>
      <c r="B131" s="36"/>
      <c r="C131" s="37"/>
      <c r="D131" s="192" t="s">
        <v>133</v>
      </c>
      <c r="E131" s="37"/>
      <c r="F131" s="193" t="s">
        <v>191</v>
      </c>
      <c r="G131" s="37"/>
      <c r="H131" s="37"/>
      <c r="I131" s="189"/>
      <c r="J131" s="37"/>
      <c r="K131" s="37"/>
      <c r="L131" s="40"/>
      <c r="M131" s="190"/>
      <c r="N131" s="191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133</v>
      </c>
      <c r="AU131" s="18" t="s">
        <v>83</v>
      </c>
    </row>
    <row r="132" spans="1:65" s="13" customFormat="1" ht="11.25">
      <c r="B132" s="194"/>
      <c r="C132" s="195"/>
      <c r="D132" s="187" t="s">
        <v>135</v>
      </c>
      <c r="E132" s="196" t="s">
        <v>28</v>
      </c>
      <c r="F132" s="197" t="s">
        <v>156</v>
      </c>
      <c r="G132" s="195"/>
      <c r="H132" s="198">
        <v>1.75</v>
      </c>
      <c r="I132" s="199"/>
      <c r="J132" s="195"/>
      <c r="K132" s="195"/>
      <c r="L132" s="200"/>
      <c r="M132" s="201"/>
      <c r="N132" s="202"/>
      <c r="O132" s="202"/>
      <c r="P132" s="202"/>
      <c r="Q132" s="202"/>
      <c r="R132" s="202"/>
      <c r="S132" s="202"/>
      <c r="T132" s="203"/>
      <c r="AT132" s="204" t="s">
        <v>135</v>
      </c>
      <c r="AU132" s="204" t="s">
        <v>83</v>
      </c>
      <c r="AV132" s="13" t="s">
        <v>83</v>
      </c>
      <c r="AW132" s="13" t="s">
        <v>35</v>
      </c>
      <c r="AX132" s="13" t="s">
        <v>73</v>
      </c>
      <c r="AY132" s="204" t="s">
        <v>122</v>
      </c>
    </row>
    <row r="133" spans="1:65" s="14" customFormat="1" ht="11.25">
      <c r="B133" s="205"/>
      <c r="C133" s="206"/>
      <c r="D133" s="187" t="s">
        <v>135</v>
      </c>
      <c r="E133" s="207" t="s">
        <v>28</v>
      </c>
      <c r="F133" s="208" t="s">
        <v>157</v>
      </c>
      <c r="G133" s="206"/>
      <c r="H133" s="209">
        <v>1.75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135</v>
      </c>
      <c r="AU133" s="215" t="s">
        <v>83</v>
      </c>
      <c r="AV133" s="14" t="s">
        <v>129</v>
      </c>
      <c r="AW133" s="14" t="s">
        <v>35</v>
      </c>
      <c r="AX133" s="14" t="s">
        <v>81</v>
      </c>
      <c r="AY133" s="215" t="s">
        <v>122</v>
      </c>
    </row>
    <row r="134" spans="1:65" s="2" customFormat="1" ht="33" customHeight="1">
      <c r="A134" s="35"/>
      <c r="B134" s="36"/>
      <c r="C134" s="174" t="s">
        <v>192</v>
      </c>
      <c r="D134" s="174" t="s">
        <v>124</v>
      </c>
      <c r="E134" s="175" t="s">
        <v>193</v>
      </c>
      <c r="F134" s="176" t="s">
        <v>194</v>
      </c>
      <c r="G134" s="177" t="s">
        <v>152</v>
      </c>
      <c r="H134" s="178">
        <v>1.75</v>
      </c>
      <c r="I134" s="179"/>
      <c r="J134" s="180">
        <f>ROUND(I134*H134,2)</f>
        <v>0</v>
      </c>
      <c r="K134" s="176" t="s">
        <v>128</v>
      </c>
      <c r="L134" s="40"/>
      <c r="M134" s="181" t="s">
        <v>28</v>
      </c>
      <c r="N134" s="182" t="s">
        <v>44</v>
      </c>
      <c r="O134" s="65"/>
      <c r="P134" s="183">
        <f>O134*H134</f>
        <v>0</v>
      </c>
      <c r="Q134" s="183">
        <v>0</v>
      </c>
      <c r="R134" s="183">
        <f>Q134*H134</f>
        <v>0</v>
      </c>
      <c r="S134" s="183">
        <v>0</v>
      </c>
      <c r="T134" s="18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5" t="s">
        <v>129</v>
      </c>
      <c r="AT134" s="185" t="s">
        <v>124</v>
      </c>
      <c r="AU134" s="185" t="s">
        <v>83</v>
      </c>
      <c r="AY134" s="18" t="s">
        <v>122</v>
      </c>
      <c r="BE134" s="186">
        <f>IF(N134="základní",J134,0)</f>
        <v>0</v>
      </c>
      <c r="BF134" s="186">
        <f>IF(N134="snížená",J134,0)</f>
        <v>0</v>
      </c>
      <c r="BG134" s="186">
        <f>IF(N134="zákl. přenesená",J134,0)</f>
        <v>0</v>
      </c>
      <c r="BH134" s="186">
        <f>IF(N134="sníž. přenesená",J134,0)</f>
        <v>0</v>
      </c>
      <c r="BI134" s="186">
        <f>IF(N134="nulová",J134,0)</f>
        <v>0</v>
      </c>
      <c r="BJ134" s="18" t="s">
        <v>81</v>
      </c>
      <c r="BK134" s="186">
        <f>ROUND(I134*H134,2)</f>
        <v>0</v>
      </c>
      <c r="BL134" s="18" t="s">
        <v>129</v>
      </c>
      <c r="BM134" s="185" t="s">
        <v>195</v>
      </c>
    </row>
    <row r="135" spans="1:65" s="2" customFormat="1" ht="29.25">
      <c r="A135" s="35"/>
      <c r="B135" s="36"/>
      <c r="C135" s="37"/>
      <c r="D135" s="187" t="s">
        <v>131</v>
      </c>
      <c r="E135" s="37"/>
      <c r="F135" s="188" t="s">
        <v>196</v>
      </c>
      <c r="G135" s="37"/>
      <c r="H135" s="37"/>
      <c r="I135" s="189"/>
      <c r="J135" s="37"/>
      <c r="K135" s="37"/>
      <c r="L135" s="40"/>
      <c r="M135" s="190"/>
      <c r="N135" s="191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131</v>
      </c>
      <c r="AU135" s="18" t="s">
        <v>83</v>
      </c>
    </row>
    <row r="136" spans="1:65" s="2" customFormat="1" ht="11.25">
      <c r="A136" s="35"/>
      <c r="B136" s="36"/>
      <c r="C136" s="37"/>
      <c r="D136" s="192" t="s">
        <v>133</v>
      </c>
      <c r="E136" s="37"/>
      <c r="F136" s="193" t="s">
        <v>197</v>
      </c>
      <c r="G136" s="37"/>
      <c r="H136" s="37"/>
      <c r="I136" s="189"/>
      <c r="J136" s="37"/>
      <c r="K136" s="37"/>
      <c r="L136" s="40"/>
      <c r="M136" s="190"/>
      <c r="N136" s="191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133</v>
      </c>
      <c r="AU136" s="18" t="s">
        <v>83</v>
      </c>
    </row>
    <row r="137" spans="1:65" s="13" customFormat="1" ht="11.25">
      <c r="B137" s="194"/>
      <c r="C137" s="195"/>
      <c r="D137" s="187" t="s">
        <v>135</v>
      </c>
      <c r="E137" s="196" t="s">
        <v>28</v>
      </c>
      <c r="F137" s="197" t="s">
        <v>156</v>
      </c>
      <c r="G137" s="195"/>
      <c r="H137" s="198">
        <v>1.75</v>
      </c>
      <c r="I137" s="199"/>
      <c r="J137" s="195"/>
      <c r="K137" s="195"/>
      <c r="L137" s="200"/>
      <c r="M137" s="201"/>
      <c r="N137" s="202"/>
      <c r="O137" s="202"/>
      <c r="P137" s="202"/>
      <c r="Q137" s="202"/>
      <c r="R137" s="202"/>
      <c r="S137" s="202"/>
      <c r="T137" s="203"/>
      <c r="AT137" s="204" t="s">
        <v>135</v>
      </c>
      <c r="AU137" s="204" t="s">
        <v>83</v>
      </c>
      <c r="AV137" s="13" t="s">
        <v>83</v>
      </c>
      <c r="AW137" s="13" t="s">
        <v>35</v>
      </c>
      <c r="AX137" s="13" t="s">
        <v>73</v>
      </c>
      <c r="AY137" s="204" t="s">
        <v>122</v>
      </c>
    </row>
    <row r="138" spans="1:65" s="14" customFormat="1" ht="11.25">
      <c r="B138" s="205"/>
      <c r="C138" s="206"/>
      <c r="D138" s="187" t="s">
        <v>135</v>
      </c>
      <c r="E138" s="207" t="s">
        <v>28</v>
      </c>
      <c r="F138" s="208" t="s">
        <v>157</v>
      </c>
      <c r="G138" s="206"/>
      <c r="H138" s="209">
        <v>1.75</v>
      </c>
      <c r="I138" s="210"/>
      <c r="J138" s="206"/>
      <c r="K138" s="206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135</v>
      </c>
      <c r="AU138" s="215" t="s">
        <v>83</v>
      </c>
      <c r="AV138" s="14" t="s">
        <v>129</v>
      </c>
      <c r="AW138" s="14" t="s">
        <v>35</v>
      </c>
      <c r="AX138" s="14" t="s">
        <v>81</v>
      </c>
      <c r="AY138" s="215" t="s">
        <v>122</v>
      </c>
    </row>
    <row r="139" spans="1:65" s="2" customFormat="1" ht="16.5" customHeight="1">
      <c r="A139" s="35"/>
      <c r="B139" s="36"/>
      <c r="C139" s="174" t="s">
        <v>198</v>
      </c>
      <c r="D139" s="174" t="s">
        <v>124</v>
      </c>
      <c r="E139" s="175" t="s">
        <v>199</v>
      </c>
      <c r="F139" s="176" t="s">
        <v>200</v>
      </c>
      <c r="G139" s="177" t="s">
        <v>127</v>
      </c>
      <c r="H139" s="178">
        <v>5.2999999999999999E-2</v>
      </c>
      <c r="I139" s="179"/>
      <c r="J139" s="180">
        <f>ROUND(I139*H139,2)</f>
        <v>0</v>
      </c>
      <c r="K139" s="176" t="s">
        <v>128</v>
      </c>
      <c r="L139" s="40"/>
      <c r="M139" s="181" t="s">
        <v>28</v>
      </c>
      <c r="N139" s="182" t="s">
        <v>44</v>
      </c>
      <c r="O139" s="65"/>
      <c r="P139" s="183">
        <f>O139*H139</f>
        <v>0</v>
      </c>
      <c r="Q139" s="183">
        <v>0</v>
      </c>
      <c r="R139" s="183">
        <f>Q139*H139</f>
        <v>0</v>
      </c>
      <c r="S139" s="183">
        <v>0</v>
      </c>
      <c r="T139" s="18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5" t="s">
        <v>129</v>
      </c>
      <c r="AT139" s="185" t="s">
        <v>124</v>
      </c>
      <c r="AU139" s="185" t="s">
        <v>83</v>
      </c>
      <c r="AY139" s="18" t="s">
        <v>122</v>
      </c>
      <c r="BE139" s="186">
        <f>IF(N139="základní",J139,0)</f>
        <v>0</v>
      </c>
      <c r="BF139" s="186">
        <f>IF(N139="snížená",J139,0)</f>
        <v>0</v>
      </c>
      <c r="BG139" s="186">
        <f>IF(N139="zákl. přenesená",J139,0)</f>
        <v>0</v>
      </c>
      <c r="BH139" s="186">
        <f>IF(N139="sníž. přenesená",J139,0)</f>
        <v>0</v>
      </c>
      <c r="BI139" s="186">
        <f>IF(N139="nulová",J139,0)</f>
        <v>0</v>
      </c>
      <c r="BJ139" s="18" t="s">
        <v>81</v>
      </c>
      <c r="BK139" s="186">
        <f>ROUND(I139*H139,2)</f>
        <v>0</v>
      </c>
      <c r="BL139" s="18" t="s">
        <v>129</v>
      </c>
      <c r="BM139" s="185" t="s">
        <v>201</v>
      </c>
    </row>
    <row r="140" spans="1:65" s="2" customFormat="1" ht="11.25">
      <c r="A140" s="35"/>
      <c r="B140" s="36"/>
      <c r="C140" s="37"/>
      <c r="D140" s="187" t="s">
        <v>131</v>
      </c>
      <c r="E140" s="37"/>
      <c r="F140" s="188" t="s">
        <v>202</v>
      </c>
      <c r="G140" s="37"/>
      <c r="H140" s="37"/>
      <c r="I140" s="189"/>
      <c r="J140" s="37"/>
      <c r="K140" s="37"/>
      <c r="L140" s="40"/>
      <c r="M140" s="190"/>
      <c r="N140" s="191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131</v>
      </c>
      <c r="AU140" s="18" t="s">
        <v>83</v>
      </c>
    </row>
    <row r="141" spans="1:65" s="2" customFormat="1" ht="11.25">
      <c r="A141" s="35"/>
      <c r="B141" s="36"/>
      <c r="C141" s="37"/>
      <c r="D141" s="192" t="s">
        <v>133</v>
      </c>
      <c r="E141" s="37"/>
      <c r="F141" s="193" t="s">
        <v>203</v>
      </c>
      <c r="G141" s="37"/>
      <c r="H141" s="37"/>
      <c r="I141" s="189"/>
      <c r="J141" s="37"/>
      <c r="K141" s="37"/>
      <c r="L141" s="40"/>
      <c r="M141" s="190"/>
      <c r="N141" s="191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133</v>
      </c>
      <c r="AU141" s="18" t="s">
        <v>83</v>
      </c>
    </row>
    <row r="142" spans="1:65" s="2" customFormat="1" ht="19.5">
      <c r="A142" s="35"/>
      <c r="B142" s="36"/>
      <c r="C142" s="37"/>
      <c r="D142" s="187" t="s">
        <v>164</v>
      </c>
      <c r="E142" s="37"/>
      <c r="F142" s="216" t="s">
        <v>204</v>
      </c>
      <c r="G142" s="37"/>
      <c r="H142" s="37"/>
      <c r="I142" s="189"/>
      <c r="J142" s="37"/>
      <c r="K142" s="37"/>
      <c r="L142" s="40"/>
      <c r="M142" s="190"/>
      <c r="N142" s="191"/>
      <c r="O142" s="65"/>
      <c r="P142" s="65"/>
      <c r="Q142" s="65"/>
      <c r="R142" s="65"/>
      <c r="S142" s="65"/>
      <c r="T142" s="66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164</v>
      </c>
      <c r="AU142" s="18" t="s">
        <v>83</v>
      </c>
    </row>
    <row r="143" spans="1:65" s="13" customFormat="1" ht="11.25">
      <c r="B143" s="194"/>
      <c r="C143" s="195"/>
      <c r="D143" s="187" t="s">
        <v>135</v>
      </c>
      <c r="E143" s="196" t="s">
        <v>28</v>
      </c>
      <c r="F143" s="197" t="s">
        <v>205</v>
      </c>
      <c r="G143" s="195"/>
      <c r="H143" s="198">
        <v>5.2999999999999999E-2</v>
      </c>
      <c r="I143" s="199"/>
      <c r="J143" s="195"/>
      <c r="K143" s="195"/>
      <c r="L143" s="200"/>
      <c r="M143" s="201"/>
      <c r="N143" s="202"/>
      <c r="O143" s="202"/>
      <c r="P143" s="202"/>
      <c r="Q143" s="202"/>
      <c r="R143" s="202"/>
      <c r="S143" s="202"/>
      <c r="T143" s="203"/>
      <c r="AT143" s="204" t="s">
        <v>135</v>
      </c>
      <c r="AU143" s="204" t="s">
        <v>83</v>
      </c>
      <c r="AV143" s="13" t="s">
        <v>83</v>
      </c>
      <c r="AW143" s="13" t="s">
        <v>35</v>
      </c>
      <c r="AX143" s="13" t="s">
        <v>73</v>
      </c>
      <c r="AY143" s="204" t="s">
        <v>122</v>
      </c>
    </row>
    <row r="144" spans="1:65" s="14" customFormat="1" ht="11.25">
      <c r="B144" s="205"/>
      <c r="C144" s="206"/>
      <c r="D144" s="187" t="s">
        <v>135</v>
      </c>
      <c r="E144" s="207" t="s">
        <v>28</v>
      </c>
      <c r="F144" s="208" t="s">
        <v>157</v>
      </c>
      <c r="G144" s="206"/>
      <c r="H144" s="209">
        <v>5.2999999999999999E-2</v>
      </c>
      <c r="I144" s="210"/>
      <c r="J144" s="206"/>
      <c r="K144" s="206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135</v>
      </c>
      <c r="AU144" s="215" t="s">
        <v>83</v>
      </c>
      <c r="AV144" s="14" t="s">
        <v>129</v>
      </c>
      <c r="AW144" s="14" t="s">
        <v>35</v>
      </c>
      <c r="AX144" s="14" t="s">
        <v>81</v>
      </c>
      <c r="AY144" s="215" t="s">
        <v>122</v>
      </c>
    </row>
    <row r="145" spans="1:65" s="12" customFormat="1" ht="22.9" customHeight="1">
      <c r="B145" s="158"/>
      <c r="C145" s="159"/>
      <c r="D145" s="160" t="s">
        <v>72</v>
      </c>
      <c r="E145" s="172" t="s">
        <v>158</v>
      </c>
      <c r="F145" s="172" t="s">
        <v>206</v>
      </c>
      <c r="G145" s="159"/>
      <c r="H145" s="159"/>
      <c r="I145" s="162"/>
      <c r="J145" s="173">
        <f>BK145</f>
        <v>0</v>
      </c>
      <c r="K145" s="159"/>
      <c r="L145" s="164"/>
      <c r="M145" s="165"/>
      <c r="N145" s="166"/>
      <c r="O145" s="166"/>
      <c r="P145" s="167">
        <f>SUM(P146:P175)</f>
        <v>0</v>
      </c>
      <c r="Q145" s="166"/>
      <c r="R145" s="167">
        <f>SUM(R146:R175)</f>
        <v>112.03608899999999</v>
      </c>
      <c r="S145" s="166"/>
      <c r="T145" s="168">
        <f>SUM(T146:T175)</f>
        <v>0</v>
      </c>
      <c r="AR145" s="169" t="s">
        <v>81</v>
      </c>
      <c r="AT145" s="170" t="s">
        <v>72</v>
      </c>
      <c r="AU145" s="170" t="s">
        <v>81</v>
      </c>
      <c r="AY145" s="169" t="s">
        <v>122</v>
      </c>
      <c r="BK145" s="171">
        <f>SUM(BK146:BK175)</f>
        <v>0</v>
      </c>
    </row>
    <row r="146" spans="1:65" s="2" customFormat="1" ht="21.75" customHeight="1">
      <c r="A146" s="35"/>
      <c r="B146" s="36"/>
      <c r="C146" s="174" t="s">
        <v>8</v>
      </c>
      <c r="D146" s="174" t="s">
        <v>124</v>
      </c>
      <c r="E146" s="175" t="s">
        <v>207</v>
      </c>
      <c r="F146" s="176" t="s">
        <v>208</v>
      </c>
      <c r="G146" s="177" t="s">
        <v>152</v>
      </c>
      <c r="H146" s="178">
        <v>319.5</v>
      </c>
      <c r="I146" s="179"/>
      <c r="J146" s="180">
        <f>ROUND(I146*H146,2)</f>
        <v>0</v>
      </c>
      <c r="K146" s="176" t="s">
        <v>128</v>
      </c>
      <c r="L146" s="40"/>
      <c r="M146" s="181" t="s">
        <v>28</v>
      </c>
      <c r="N146" s="182" t="s">
        <v>44</v>
      </c>
      <c r="O146" s="65"/>
      <c r="P146" s="183">
        <f>O146*H146</f>
        <v>0</v>
      </c>
      <c r="Q146" s="183">
        <v>0.34499999999999997</v>
      </c>
      <c r="R146" s="183">
        <f>Q146*H146</f>
        <v>110.22749999999999</v>
      </c>
      <c r="S146" s="183">
        <v>0</v>
      </c>
      <c r="T146" s="18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5" t="s">
        <v>129</v>
      </c>
      <c r="AT146" s="185" t="s">
        <v>124</v>
      </c>
      <c r="AU146" s="185" t="s">
        <v>83</v>
      </c>
      <c r="AY146" s="18" t="s">
        <v>122</v>
      </c>
      <c r="BE146" s="186">
        <f>IF(N146="základní",J146,0)</f>
        <v>0</v>
      </c>
      <c r="BF146" s="186">
        <f>IF(N146="snížená",J146,0)</f>
        <v>0</v>
      </c>
      <c r="BG146" s="186">
        <f>IF(N146="zákl. přenesená",J146,0)</f>
        <v>0</v>
      </c>
      <c r="BH146" s="186">
        <f>IF(N146="sníž. přenesená",J146,0)</f>
        <v>0</v>
      </c>
      <c r="BI146" s="186">
        <f>IF(N146="nulová",J146,0)</f>
        <v>0</v>
      </c>
      <c r="BJ146" s="18" t="s">
        <v>81</v>
      </c>
      <c r="BK146" s="186">
        <f>ROUND(I146*H146,2)</f>
        <v>0</v>
      </c>
      <c r="BL146" s="18" t="s">
        <v>129</v>
      </c>
      <c r="BM146" s="185" t="s">
        <v>209</v>
      </c>
    </row>
    <row r="147" spans="1:65" s="2" customFormat="1" ht="19.5">
      <c r="A147" s="35"/>
      <c r="B147" s="36"/>
      <c r="C147" s="37"/>
      <c r="D147" s="187" t="s">
        <v>131</v>
      </c>
      <c r="E147" s="37"/>
      <c r="F147" s="188" t="s">
        <v>210</v>
      </c>
      <c r="G147" s="37"/>
      <c r="H147" s="37"/>
      <c r="I147" s="189"/>
      <c r="J147" s="37"/>
      <c r="K147" s="37"/>
      <c r="L147" s="40"/>
      <c r="M147" s="190"/>
      <c r="N147" s="191"/>
      <c r="O147" s="65"/>
      <c r="P147" s="65"/>
      <c r="Q147" s="65"/>
      <c r="R147" s="65"/>
      <c r="S147" s="65"/>
      <c r="T147" s="66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131</v>
      </c>
      <c r="AU147" s="18" t="s">
        <v>83</v>
      </c>
    </row>
    <row r="148" spans="1:65" s="2" customFormat="1" ht="11.25">
      <c r="A148" s="35"/>
      <c r="B148" s="36"/>
      <c r="C148" s="37"/>
      <c r="D148" s="192" t="s">
        <v>133</v>
      </c>
      <c r="E148" s="37"/>
      <c r="F148" s="193" t="s">
        <v>211</v>
      </c>
      <c r="G148" s="37"/>
      <c r="H148" s="37"/>
      <c r="I148" s="189"/>
      <c r="J148" s="37"/>
      <c r="K148" s="37"/>
      <c r="L148" s="40"/>
      <c r="M148" s="190"/>
      <c r="N148" s="191"/>
      <c r="O148" s="65"/>
      <c r="P148" s="65"/>
      <c r="Q148" s="65"/>
      <c r="R148" s="65"/>
      <c r="S148" s="65"/>
      <c r="T148" s="66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133</v>
      </c>
      <c r="AU148" s="18" t="s">
        <v>83</v>
      </c>
    </row>
    <row r="149" spans="1:65" s="2" customFormat="1" ht="39">
      <c r="A149" s="35"/>
      <c r="B149" s="36"/>
      <c r="C149" s="37"/>
      <c r="D149" s="187" t="s">
        <v>164</v>
      </c>
      <c r="E149" s="37"/>
      <c r="F149" s="216" t="s">
        <v>212</v>
      </c>
      <c r="G149" s="37"/>
      <c r="H149" s="37"/>
      <c r="I149" s="189"/>
      <c r="J149" s="37"/>
      <c r="K149" s="37"/>
      <c r="L149" s="40"/>
      <c r="M149" s="190"/>
      <c r="N149" s="191"/>
      <c r="O149" s="65"/>
      <c r="P149" s="65"/>
      <c r="Q149" s="65"/>
      <c r="R149" s="65"/>
      <c r="S149" s="65"/>
      <c r="T149" s="66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164</v>
      </c>
      <c r="AU149" s="18" t="s">
        <v>83</v>
      </c>
    </row>
    <row r="150" spans="1:65" s="13" customFormat="1" ht="11.25">
      <c r="B150" s="194"/>
      <c r="C150" s="195"/>
      <c r="D150" s="187" t="s">
        <v>135</v>
      </c>
      <c r="E150" s="196" t="s">
        <v>28</v>
      </c>
      <c r="F150" s="197" t="s">
        <v>213</v>
      </c>
      <c r="G150" s="195"/>
      <c r="H150" s="198">
        <v>319.5</v>
      </c>
      <c r="I150" s="199"/>
      <c r="J150" s="195"/>
      <c r="K150" s="195"/>
      <c r="L150" s="200"/>
      <c r="M150" s="201"/>
      <c r="N150" s="202"/>
      <c r="O150" s="202"/>
      <c r="P150" s="202"/>
      <c r="Q150" s="202"/>
      <c r="R150" s="202"/>
      <c r="S150" s="202"/>
      <c r="T150" s="203"/>
      <c r="AT150" s="204" t="s">
        <v>135</v>
      </c>
      <c r="AU150" s="204" t="s">
        <v>83</v>
      </c>
      <c r="AV150" s="13" t="s">
        <v>83</v>
      </c>
      <c r="AW150" s="13" t="s">
        <v>35</v>
      </c>
      <c r="AX150" s="13" t="s">
        <v>81</v>
      </c>
      <c r="AY150" s="204" t="s">
        <v>122</v>
      </c>
    </row>
    <row r="151" spans="1:65" s="2" customFormat="1" ht="24.2" customHeight="1">
      <c r="A151" s="35"/>
      <c r="B151" s="36"/>
      <c r="C151" s="174" t="s">
        <v>214</v>
      </c>
      <c r="D151" s="174" t="s">
        <v>124</v>
      </c>
      <c r="E151" s="175" t="s">
        <v>215</v>
      </c>
      <c r="F151" s="176" t="s">
        <v>216</v>
      </c>
      <c r="G151" s="177" t="s">
        <v>152</v>
      </c>
      <c r="H151" s="178">
        <v>319.5</v>
      </c>
      <c r="I151" s="179"/>
      <c r="J151" s="180">
        <f>ROUND(I151*H151,2)</f>
        <v>0</v>
      </c>
      <c r="K151" s="176" t="s">
        <v>128</v>
      </c>
      <c r="L151" s="40"/>
      <c r="M151" s="181" t="s">
        <v>28</v>
      </c>
      <c r="N151" s="182" t="s">
        <v>44</v>
      </c>
      <c r="O151" s="65"/>
      <c r="P151" s="183">
        <f>O151*H151</f>
        <v>0</v>
      </c>
      <c r="Q151" s="183">
        <v>0</v>
      </c>
      <c r="R151" s="183">
        <f>Q151*H151</f>
        <v>0</v>
      </c>
      <c r="S151" s="183">
        <v>0</v>
      </c>
      <c r="T151" s="18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5" t="s">
        <v>129</v>
      </c>
      <c r="AT151" s="185" t="s">
        <v>124</v>
      </c>
      <c r="AU151" s="185" t="s">
        <v>83</v>
      </c>
      <c r="AY151" s="18" t="s">
        <v>122</v>
      </c>
      <c r="BE151" s="186">
        <f>IF(N151="základní",J151,0)</f>
        <v>0</v>
      </c>
      <c r="BF151" s="186">
        <f>IF(N151="snížená",J151,0)</f>
        <v>0</v>
      </c>
      <c r="BG151" s="186">
        <f>IF(N151="zákl. přenesená",J151,0)</f>
        <v>0</v>
      </c>
      <c r="BH151" s="186">
        <f>IF(N151="sníž. přenesená",J151,0)</f>
        <v>0</v>
      </c>
      <c r="BI151" s="186">
        <f>IF(N151="nulová",J151,0)</f>
        <v>0</v>
      </c>
      <c r="BJ151" s="18" t="s">
        <v>81</v>
      </c>
      <c r="BK151" s="186">
        <f>ROUND(I151*H151,2)</f>
        <v>0</v>
      </c>
      <c r="BL151" s="18" t="s">
        <v>129</v>
      </c>
      <c r="BM151" s="185" t="s">
        <v>217</v>
      </c>
    </row>
    <row r="152" spans="1:65" s="2" customFormat="1" ht="29.25">
      <c r="A152" s="35"/>
      <c r="B152" s="36"/>
      <c r="C152" s="37"/>
      <c r="D152" s="187" t="s">
        <v>131</v>
      </c>
      <c r="E152" s="37"/>
      <c r="F152" s="188" t="s">
        <v>218</v>
      </c>
      <c r="G152" s="37"/>
      <c r="H152" s="37"/>
      <c r="I152" s="189"/>
      <c r="J152" s="37"/>
      <c r="K152" s="37"/>
      <c r="L152" s="40"/>
      <c r="M152" s="190"/>
      <c r="N152" s="191"/>
      <c r="O152" s="65"/>
      <c r="P152" s="65"/>
      <c r="Q152" s="65"/>
      <c r="R152" s="65"/>
      <c r="S152" s="65"/>
      <c r="T152" s="66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131</v>
      </c>
      <c r="AU152" s="18" t="s">
        <v>83</v>
      </c>
    </row>
    <row r="153" spans="1:65" s="2" customFormat="1" ht="11.25">
      <c r="A153" s="35"/>
      <c r="B153" s="36"/>
      <c r="C153" s="37"/>
      <c r="D153" s="192" t="s">
        <v>133</v>
      </c>
      <c r="E153" s="37"/>
      <c r="F153" s="193" t="s">
        <v>219</v>
      </c>
      <c r="G153" s="37"/>
      <c r="H153" s="37"/>
      <c r="I153" s="189"/>
      <c r="J153" s="37"/>
      <c r="K153" s="37"/>
      <c r="L153" s="40"/>
      <c r="M153" s="190"/>
      <c r="N153" s="191"/>
      <c r="O153" s="65"/>
      <c r="P153" s="65"/>
      <c r="Q153" s="65"/>
      <c r="R153" s="65"/>
      <c r="S153" s="65"/>
      <c r="T153" s="66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133</v>
      </c>
      <c r="AU153" s="18" t="s">
        <v>83</v>
      </c>
    </row>
    <row r="154" spans="1:65" s="2" customFormat="1" ht="39">
      <c r="A154" s="35"/>
      <c r="B154" s="36"/>
      <c r="C154" s="37"/>
      <c r="D154" s="187" t="s">
        <v>164</v>
      </c>
      <c r="E154" s="37"/>
      <c r="F154" s="216" t="s">
        <v>212</v>
      </c>
      <c r="G154" s="37"/>
      <c r="H154" s="37"/>
      <c r="I154" s="189"/>
      <c r="J154" s="37"/>
      <c r="K154" s="37"/>
      <c r="L154" s="40"/>
      <c r="M154" s="190"/>
      <c r="N154" s="191"/>
      <c r="O154" s="65"/>
      <c r="P154" s="65"/>
      <c r="Q154" s="65"/>
      <c r="R154" s="65"/>
      <c r="S154" s="65"/>
      <c r="T154" s="66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8" t="s">
        <v>164</v>
      </c>
      <c r="AU154" s="18" t="s">
        <v>83</v>
      </c>
    </row>
    <row r="155" spans="1:65" s="13" customFormat="1" ht="11.25">
      <c r="B155" s="194"/>
      <c r="C155" s="195"/>
      <c r="D155" s="187" t="s">
        <v>135</v>
      </c>
      <c r="E155" s="196" t="s">
        <v>28</v>
      </c>
      <c r="F155" s="197" t="s">
        <v>220</v>
      </c>
      <c r="G155" s="195"/>
      <c r="H155" s="198">
        <v>319.5</v>
      </c>
      <c r="I155" s="199"/>
      <c r="J155" s="195"/>
      <c r="K155" s="195"/>
      <c r="L155" s="200"/>
      <c r="M155" s="201"/>
      <c r="N155" s="202"/>
      <c r="O155" s="202"/>
      <c r="P155" s="202"/>
      <c r="Q155" s="202"/>
      <c r="R155" s="202"/>
      <c r="S155" s="202"/>
      <c r="T155" s="203"/>
      <c r="AT155" s="204" t="s">
        <v>135</v>
      </c>
      <c r="AU155" s="204" t="s">
        <v>83</v>
      </c>
      <c r="AV155" s="13" t="s">
        <v>83</v>
      </c>
      <c r="AW155" s="13" t="s">
        <v>35</v>
      </c>
      <c r="AX155" s="13" t="s">
        <v>81</v>
      </c>
      <c r="AY155" s="204" t="s">
        <v>122</v>
      </c>
    </row>
    <row r="156" spans="1:65" s="2" customFormat="1" ht="21.75" customHeight="1">
      <c r="A156" s="35"/>
      <c r="B156" s="36"/>
      <c r="C156" s="174" t="s">
        <v>221</v>
      </c>
      <c r="D156" s="174" t="s">
        <v>124</v>
      </c>
      <c r="E156" s="175" t="s">
        <v>222</v>
      </c>
      <c r="F156" s="176" t="s">
        <v>223</v>
      </c>
      <c r="G156" s="177" t="s">
        <v>152</v>
      </c>
      <c r="H156" s="178">
        <v>1597.5</v>
      </c>
      <c r="I156" s="179"/>
      <c r="J156" s="180">
        <f>ROUND(I156*H156,2)</f>
        <v>0</v>
      </c>
      <c r="K156" s="176" t="s">
        <v>128</v>
      </c>
      <c r="L156" s="40"/>
      <c r="M156" s="181" t="s">
        <v>28</v>
      </c>
      <c r="N156" s="182" t="s">
        <v>44</v>
      </c>
      <c r="O156" s="65"/>
      <c r="P156" s="183">
        <f>O156*H156</f>
        <v>0</v>
      </c>
      <c r="Q156" s="183">
        <v>0</v>
      </c>
      <c r="R156" s="183">
        <f>Q156*H156</f>
        <v>0</v>
      </c>
      <c r="S156" s="183">
        <v>0</v>
      </c>
      <c r="T156" s="18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5" t="s">
        <v>129</v>
      </c>
      <c r="AT156" s="185" t="s">
        <v>124</v>
      </c>
      <c r="AU156" s="185" t="s">
        <v>83</v>
      </c>
      <c r="AY156" s="18" t="s">
        <v>122</v>
      </c>
      <c r="BE156" s="186">
        <f>IF(N156="základní",J156,0)</f>
        <v>0</v>
      </c>
      <c r="BF156" s="186">
        <f>IF(N156="snížená",J156,0)</f>
        <v>0</v>
      </c>
      <c r="BG156" s="186">
        <f>IF(N156="zákl. přenesená",J156,0)</f>
        <v>0</v>
      </c>
      <c r="BH156" s="186">
        <f>IF(N156="sníž. přenesená",J156,0)</f>
        <v>0</v>
      </c>
      <c r="BI156" s="186">
        <f>IF(N156="nulová",J156,0)</f>
        <v>0</v>
      </c>
      <c r="BJ156" s="18" t="s">
        <v>81</v>
      </c>
      <c r="BK156" s="186">
        <f>ROUND(I156*H156,2)</f>
        <v>0</v>
      </c>
      <c r="BL156" s="18" t="s">
        <v>129</v>
      </c>
      <c r="BM156" s="185" t="s">
        <v>224</v>
      </c>
    </row>
    <row r="157" spans="1:65" s="2" customFormat="1" ht="19.5">
      <c r="A157" s="35"/>
      <c r="B157" s="36"/>
      <c r="C157" s="37"/>
      <c r="D157" s="187" t="s">
        <v>131</v>
      </c>
      <c r="E157" s="37"/>
      <c r="F157" s="188" t="s">
        <v>225</v>
      </c>
      <c r="G157" s="37"/>
      <c r="H157" s="37"/>
      <c r="I157" s="189"/>
      <c r="J157" s="37"/>
      <c r="K157" s="37"/>
      <c r="L157" s="40"/>
      <c r="M157" s="190"/>
      <c r="N157" s="191"/>
      <c r="O157" s="65"/>
      <c r="P157" s="65"/>
      <c r="Q157" s="65"/>
      <c r="R157" s="65"/>
      <c r="S157" s="65"/>
      <c r="T157" s="66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131</v>
      </c>
      <c r="AU157" s="18" t="s">
        <v>83</v>
      </c>
    </row>
    <row r="158" spans="1:65" s="2" customFormat="1" ht="11.25">
      <c r="A158" s="35"/>
      <c r="B158" s="36"/>
      <c r="C158" s="37"/>
      <c r="D158" s="192" t="s">
        <v>133</v>
      </c>
      <c r="E158" s="37"/>
      <c r="F158" s="193" t="s">
        <v>226</v>
      </c>
      <c r="G158" s="37"/>
      <c r="H158" s="37"/>
      <c r="I158" s="189"/>
      <c r="J158" s="37"/>
      <c r="K158" s="37"/>
      <c r="L158" s="40"/>
      <c r="M158" s="190"/>
      <c r="N158" s="191"/>
      <c r="O158" s="65"/>
      <c r="P158" s="65"/>
      <c r="Q158" s="65"/>
      <c r="R158" s="65"/>
      <c r="S158" s="65"/>
      <c r="T158" s="66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133</v>
      </c>
      <c r="AU158" s="18" t="s">
        <v>83</v>
      </c>
    </row>
    <row r="159" spans="1:65" s="2" customFormat="1" ht="39">
      <c r="A159" s="35"/>
      <c r="B159" s="36"/>
      <c r="C159" s="37"/>
      <c r="D159" s="187" t="s">
        <v>164</v>
      </c>
      <c r="E159" s="37"/>
      <c r="F159" s="216" t="s">
        <v>212</v>
      </c>
      <c r="G159" s="37"/>
      <c r="H159" s="37"/>
      <c r="I159" s="189"/>
      <c r="J159" s="37"/>
      <c r="K159" s="37"/>
      <c r="L159" s="40"/>
      <c r="M159" s="190"/>
      <c r="N159" s="191"/>
      <c r="O159" s="65"/>
      <c r="P159" s="65"/>
      <c r="Q159" s="65"/>
      <c r="R159" s="65"/>
      <c r="S159" s="65"/>
      <c r="T159" s="66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164</v>
      </c>
      <c r="AU159" s="18" t="s">
        <v>83</v>
      </c>
    </row>
    <row r="160" spans="1:65" s="13" customFormat="1" ht="11.25">
      <c r="B160" s="194"/>
      <c r="C160" s="195"/>
      <c r="D160" s="187" t="s">
        <v>135</v>
      </c>
      <c r="E160" s="196" t="s">
        <v>28</v>
      </c>
      <c r="F160" s="197" t="s">
        <v>227</v>
      </c>
      <c r="G160" s="195"/>
      <c r="H160" s="198">
        <v>1597.5</v>
      </c>
      <c r="I160" s="199"/>
      <c r="J160" s="195"/>
      <c r="K160" s="195"/>
      <c r="L160" s="200"/>
      <c r="M160" s="201"/>
      <c r="N160" s="202"/>
      <c r="O160" s="202"/>
      <c r="P160" s="202"/>
      <c r="Q160" s="202"/>
      <c r="R160" s="202"/>
      <c r="S160" s="202"/>
      <c r="T160" s="203"/>
      <c r="AT160" s="204" t="s">
        <v>135</v>
      </c>
      <c r="AU160" s="204" t="s">
        <v>83</v>
      </c>
      <c r="AV160" s="13" t="s">
        <v>83</v>
      </c>
      <c r="AW160" s="13" t="s">
        <v>35</v>
      </c>
      <c r="AX160" s="13" t="s">
        <v>81</v>
      </c>
      <c r="AY160" s="204" t="s">
        <v>122</v>
      </c>
    </row>
    <row r="161" spans="1:65" s="2" customFormat="1" ht="24.2" customHeight="1">
      <c r="A161" s="35"/>
      <c r="B161" s="36"/>
      <c r="C161" s="174" t="s">
        <v>228</v>
      </c>
      <c r="D161" s="174" t="s">
        <v>124</v>
      </c>
      <c r="E161" s="175" t="s">
        <v>229</v>
      </c>
      <c r="F161" s="176" t="s">
        <v>230</v>
      </c>
      <c r="G161" s="177" t="s">
        <v>152</v>
      </c>
      <c r="H161" s="178">
        <v>1597.5</v>
      </c>
      <c r="I161" s="179"/>
      <c r="J161" s="180">
        <f>ROUND(I161*H161,2)</f>
        <v>0</v>
      </c>
      <c r="K161" s="176" t="s">
        <v>128</v>
      </c>
      <c r="L161" s="40"/>
      <c r="M161" s="181" t="s">
        <v>28</v>
      </c>
      <c r="N161" s="182" t="s">
        <v>44</v>
      </c>
      <c r="O161" s="65"/>
      <c r="P161" s="183">
        <f>O161*H161</f>
        <v>0</v>
      </c>
      <c r="Q161" s="183">
        <v>0</v>
      </c>
      <c r="R161" s="183">
        <f>Q161*H161</f>
        <v>0</v>
      </c>
      <c r="S161" s="183">
        <v>0</v>
      </c>
      <c r="T161" s="18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5" t="s">
        <v>129</v>
      </c>
      <c r="AT161" s="185" t="s">
        <v>124</v>
      </c>
      <c r="AU161" s="185" t="s">
        <v>83</v>
      </c>
      <c r="AY161" s="18" t="s">
        <v>122</v>
      </c>
      <c r="BE161" s="186">
        <f>IF(N161="základní",J161,0)</f>
        <v>0</v>
      </c>
      <c r="BF161" s="186">
        <f>IF(N161="snížená",J161,0)</f>
        <v>0</v>
      </c>
      <c r="BG161" s="186">
        <f>IF(N161="zákl. přenesená",J161,0)</f>
        <v>0</v>
      </c>
      <c r="BH161" s="186">
        <f>IF(N161="sníž. přenesená",J161,0)</f>
        <v>0</v>
      </c>
      <c r="BI161" s="186">
        <f>IF(N161="nulová",J161,0)</f>
        <v>0</v>
      </c>
      <c r="BJ161" s="18" t="s">
        <v>81</v>
      </c>
      <c r="BK161" s="186">
        <f>ROUND(I161*H161,2)</f>
        <v>0</v>
      </c>
      <c r="BL161" s="18" t="s">
        <v>129</v>
      </c>
      <c r="BM161" s="185" t="s">
        <v>231</v>
      </c>
    </row>
    <row r="162" spans="1:65" s="2" customFormat="1" ht="29.25">
      <c r="A162" s="35"/>
      <c r="B162" s="36"/>
      <c r="C162" s="37"/>
      <c r="D162" s="187" t="s">
        <v>131</v>
      </c>
      <c r="E162" s="37"/>
      <c r="F162" s="188" t="s">
        <v>232</v>
      </c>
      <c r="G162" s="37"/>
      <c r="H162" s="37"/>
      <c r="I162" s="189"/>
      <c r="J162" s="37"/>
      <c r="K162" s="37"/>
      <c r="L162" s="40"/>
      <c r="M162" s="190"/>
      <c r="N162" s="191"/>
      <c r="O162" s="65"/>
      <c r="P162" s="65"/>
      <c r="Q162" s="65"/>
      <c r="R162" s="65"/>
      <c r="S162" s="65"/>
      <c r="T162" s="66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8" t="s">
        <v>131</v>
      </c>
      <c r="AU162" s="18" t="s">
        <v>83</v>
      </c>
    </row>
    <row r="163" spans="1:65" s="2" customFormat="1" ht="11.25">
      <c r="A163" s="35"/>
      <c r="B163" s="36"/>
      <c r="C163" s="37"/>
      <c r="D163" s="192" t="s">
        <v>133</v>
      </c>
      <c r="E163" s="37"/>
      <c r="F163" s="193" t="s">
        <v>233</v>
      </c>
      <c r="G163" s="37"/>
      <c r="H163" s="37"/>
      <c r="I163" s="189"/>
      <c r="J163" s="37"/>
      <c r="K163" s="37"/>
      <c r="L163" s="40"/>
      <c r="M163" s="190"/>
      <c r="N163" s="191"/>
      <c r="O163" s="65"/>
      <c r="P163" s="65"/>
      <c r="Q163" s="65"/>
      <c r="R163" s="65"/>
      <c r="S163" s="65"/>
      <c r="T163" s="66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133</v>
      </c>
      <c r="AU163" s="18" t="s">
        <v>83</v>
      </c>
    </row>
    <row r="164" spans="1:65" s="2" customFormat="1" ht="39">
      <c r="A164" s="35"/>
      <c r="B164" s="36"/>
      <c r="C164" s="37"/>
      <c r="D164" s="187" t="s">
        <v>164</v>
      </c>
      <c r="E164" s="37"/>
      <c r="F164" s="216" t="s">
        <v>212</v>
      </c>
      <c r="G164" s="37"/>
      <c r="H164" s="37"/>
      <c r="I164" s="189"/>
      <c r="J164" s="37"/>
      <c r="K164" s="37"/>
      <c r="L164" s="40"/>
      <c r="M164" s="190"/>
      <c r="N164" s="191"/>
      <c r="O164" s="65"/>
      <c r="P164" s="65"/>
      <c r="Q164" s="65"/>
      <c r="R164" s="65"/>
      <c r="S164" s="65"/>
      <c r="T164" s="66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8" t="s">
        <v>164</v>
      </c>
      <c r="AU164" s="18" t="s">
        <v>83</v>
      </c>
    </row>
    <row r="165" spans="1:65" s="13" customFormat="1" ht="11.25">
      <c r="B165" s="194"/>
      <c r="C165" s="195"/>
      <c r="D165" s="187" t="s">
        <v>135</v>
      </c>
      <c r="E165" s="196" t="s">
        <v>28</v>
      </c>
      <c r="F165" s="197" t="s">
        <v>227</v>
      </c>
      <c r="G165" s="195"/>
      <c r="H165" s="198">
        <v>1597.5</v>
      </c>
      <c r="I165" s="199"/>
      <c r="J165" s="195"/>
      <c r="K165" s="195"/>
      <c r="L165" s="200"/>
      <c r="M165" s="201"/>
      <c r="N165" s="202"/>
      <c r="O165" s="202"/>
      <c r="P165" s="202"/>
      <c r="Q165" s="202"/>
      <c r="R165" s="202"/>
      <c r="S165" s="202"/>
      <c r="T165" s="203"/>
      <c r="AT165" s="204" t="s">
        <v>135</v>
      </c>
      <c r="AU165" s="204" t="s">
        <v>83</v>
      </c>
      <c r="AV165" s="13" t="s">
        <v>83</v>
      </c>
      <c r="AW165" s="13" t="s">
        <v>35</v>
      </c>
      <c r="AX165" s="13" t="s">
        <v>81</v>
      </c>
      <c r="AY165" s="204" t="s">
        <v>122</v>
      </c>
    </row>
    <row r="166" spans="1:65" s="2" customFormat="1" ht="24.2" customHeight="1">
      <c r="A166" s="35"/>
      <c r="B166" s="36"/>
      <c r="C166" s="174" t="s">
        <v>234</v>
      </c>
      <c r="D166" s="174" t="s">
        <v>124</v>
      </c>
      <c r="E166" s="175" t="s">
        <v>235</v>
      </c>
      <c r="F166" s="176" t="s">
        <v>236</v>
      </c>
      <c r="G166" s="177" t="s">
        <v>152</v>
      </c>
      <c r="H166" s="178">
        <v>7.21</v>
      </c>
      <c r="I166" s="179"/>
      <c r="J166" s="180">
        <f>ROUND(I166*H166,2)</f>
        <v>0</v>
      </c>
      <c r="K166" s="176" t="s">
        <v>128</v>
      </c>
      <c r="L166" s="40"/>
      <c r="M166" s="181" t="s">
        <v>28</v>
      </c>
      <c r="N166" s="182" t="s">
        <v>44</v>
      </c>
      <c r="O166" s="65"/>
      <c r="P166" s="183">
        <f>O166*H166</f>
        <v>0</v>
      </c>
      <c r="Q166" s="183">
        <v>8.9219999999999994E-2</v>
      </c>
      <c r="R166" s="183">
        <f>Q166*H166</f>
        <v>0.64327619999999996</v>
      </c>
      <c r="S166" s="183">
        <v>0</v>
      </c>
      <c r="T166" s="18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5" t="s">
        <v>129</v>
      </c>
      <c r="AT166" s="185" t="s">
        <v>124</v>
      </c>
      <c r="AU166" s="185" t="s">
        <v>83</v>
      </c>
      <c r="AY166" s="18" t="s">
        <v>122</v>
      </c>
      <c r="BE166" s="186">
        <f>IF(N166="základní",J166,0)</f>
        <v>0</v>
      </c>
      <c r="BF166" s="186">
        <f>IF(N166="snížená",J166,0)</f>
        <v>0</v>
      </c>
      <c r="BG166" s="186">
        <f>IF(N166="zákl. přenesená",J166,0)</f>
        <v>0</v>
      </c>
      <c r="BH166" s="186">
        <f>IF(N166="sníž. přenesená",J166,0)</f>
        <v>0</v>
      </c>
      <c r="BI166" s="186">
        <f>IF(N166="nulová",J166,0)</f>
        <v>0</v>
      </c>
      <c r="BJ166" s="18" t="s">
        <v>81</v>
      </c>
      <c r="BK166" s="186">
        <f>ROUND(I166*H166,2)</f>
        <v>0</v>
      </c>
      <c r="BL166" s="18" t="s">
        <v>129</v>
      </c>
      <c r="BM166" s="185" t="s">
        <v>237</v>
      </c>
    </row>
    <row r="167" spans="1:65" s="2" customFormat="1" ht="48.75">
      <c r="A167" s="35"/>
      <c r="B167" s="36"/>
      <c r="C167" s="37"/>
      <c r="D167" s="187" t="s">
        <v>131</v>
      </c>
      <c r="E167" s="37"/>
      <c r="F167" s="188" t="s">
        <v>238</v>
      </c>
      <c r="G167" s="37"/>
      <c r="H167" s="37"/>
      <c r="I167" s="189"/>
      <c r="J167" s="37"/>
      <c r="K167" s="37"/>
      <c r="L167" s="40"/>
      <c r="M167" s="190"/>
      <c r="N167" s="191"/>
      <c r="O167" s="65"/>
      <c r="P167" s="65"/>
      <c r="Q167" s="65"/>
      <c r="R167" s="65"/>
      <c r="S167" s="65"/>
      <c r="T167" s="66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131</v>
      </c>
      <c r="AU167" s="18" t="s">
        <v>83</v>
      </c>
    </row>
    <row r="168" spans="1:65" s="2" customFormat="1" ht="11.25">
      <c r="A168" s="35"/>
      <c r="B168" s="36"/>
      <c r="C168" s="37"/>
      <c r="D168" s="192" t="s">
        <v>133</v>
      </c>
      <c r="E168" s="37"/>
      <c r="F168" s="193" t="s">
        <v>239</v>
      </c>
      <c r="G168" s="37"/>
      <c r="H168" s="37"/>
      <c r="I168" s="189"/>
      <c r="J168" s="37"/>
      <c r="K168" s="37"/>
      <c r="L168" s="40"/>
      <c r="M168" s="190"/>
      <c r="N168" s="191"/>
      <c r="O168" s="65"/>
      <c r="P168" s="65"/>
      <c r="Q168" s="65"/>
      <c r="R168" s="65"/>
      <c r="S168" s="65"/>
      <c r="T168" s="66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133</v>
      </c>
      <c r="AU168" s="18" t="s">
        <v>83</v>
      </c>
    </row>
    <row r="169" spans="1:65" s="13" customFormat="1" ht="11.25">
      <c r="B169" s="194"/>
      <c r="C169" s="195"/>
      <c r="D169" s="187" t="s">
        <v>135</v>
      </c>
      <c r="E169" s="196" t="s">
        <v>28</v>
      </c>
      <c r="F169" s="197" t="s">
        <v>240</v>
      </c>
      <c r="G169" s="195"/>
      <c r="H169" s="198">
        <v>7.21</v>
      </c>
      <c r="I169" s="199"/>
      <c r="J169" s="195"/>
      <c r="K169" s="195"/>
      <c r="L169" s="200"/>
      <c r="M169" s="201"/>
      <c r="N169" s="202"/>
      <c r="O169" s="202"/>
      <c r="P169" s="202"/>
      <c r="Q169" s="202"/>
      <c r="R169" s="202"/>
      <c r="S169" s="202"/>
      <c r="T169" s="203"/>
      <c r="AT169" s="204" t="s">
        <v>135</v>
      </c>
      <c r="AU169" s="204" t="s">
        <v>83</v>
      </c>
      <c r="AV169" s="13" t="s">
        <v>83</v>
      </c>
      <c r="AW169" s="13" t="s">
        <v>35</v>
      </c>
      <c r="AX169" s="13" t="s">
        <v>73</v>
      </c>
      <c r="AY169" s="204" t="s">
        <v>122</v>
      </c>
    </row>
    <row r="170" spans="1:65" s="14" customFormat="1" ht="11.25">
      <c r="B170" s="205"/>
      <c r="C170" s="206"/>
      <c r="D170" s="187" t="s">
        <v>135</v>
      </c>
      <c r="E170" s="207" t="s">
        <v>28</v>
      </c>
      <c r="F170" s="208" t="s">
        <v>157</v>
      </c>
      <c r="G170" s="206"/>
      <c r="H170" s="209">
        <v>7.21</v>
      </c>
      <c r="I170" s="210"/>
      <c r="J170" s="206"/>
      <c r="K170" s="206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135</v>
      </c>
      <c r="AU170" s="215" t="s">
        <v>83</v>
      </c>
      <c r="AV170" s="14" t="s">
        <v>129</v>
      </c>
      <c r="AW170" s="14" t="s">
        <v>35</v>
      </c>
      <c r="AX170" s="14" t="s">
        <v>81</v>
      </c>
      <c r="AY170" s="215" t="s">
        <v>122</v>
      </c>
    </row>
    <row r="171" spans="1:65" s="2" customFormat="1" ht="24.2" customHeight="1">
      <c r="A171" s="35"/>
      <c r="B171" s="36"/>
      <c r="C171" s="174" t="s">
        <v>241</v>
      </c>
      <c r="D171" s="174" t="s">
        <v>124</v>
      </c>
      <c r="E171" s="175" t="s">
        <v>242</v>
      </c>
      <c r="F171" s="176" t="s">
        <v>243</v>
      </c>
      <c r="G171" s="177" t="s">
        <v>152</v>
      </c>
      <c r="H171" s="178">
        <v>10.44</v>
      </c>
      <c r="I171" s="179"/>
      <c r="J171" s="180">
        <f>ROUND(I171*H171,2)</f>
        <v>0</v>
      </c>
      <c r="K171" s="176" t="s">
        <v>128</v>
      </c>
      <c r="L171" s="40"/>
      <c r="M171" s="181" t="s">
        <v>28</v>
      </c>
      <c r="N171" s="182" t="s">
        <v>44</v>
      </c>
      <c r="O171" s="65"/>
      <c r="P171" s="183">
        <f>O171*H171</f>
        <v>0</v>
      </c>
      <c r="Q171" s="183">
        <v>0.11162</v>
      </c>
      <c r="R171" s="183">
        <f>Q171*H171</f>
        <v>1.1653127999999999</v>
      </c>
      <c r="S171" s="183">
        <v>0</v>
      </c>
      <c r="T171" s="18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5" t="s">
        <v>129</v>
      </c>
      <c r="AT171" s="185" t="s">
        <v>124</v>
      </c>
      <c r="AU171" s="185" t="s">
        <v>83</v>
      </c>
      <c r="AY171" s="18" t="s">
        <v>122</v>
      </c>
      <c r="BE171" s="186">
        <f>IF(N171="základní",J171,0)</f>
        <v>0</v>
      </c>
      <c r="BF171" s="186">
        <f>IF(N171="snížená",J171,0)</f>
        <v>0</v>
      </c>
      <c r="BG171" s="186">
        <f>IF(N171="zákl. přenesená",J171,0)</f>
        <v>0</v>
      </c>
      <c r="BH171" s="186">
        <f>IF(N171="sníž. přenesená",J171,0)</f>
        <v>0</v>
      </c>
      <c r="BI171" s="186">
        <f>IF(N171="nulová",J171,0)</f>
        <v>0</v>
      </c>
      <c r="BJ171" s="18" t="s">
        <v>81</v>
      </c>
      <c r="BK171" s="186">
        <f>ROUND(I171*H171,2)</f>
        <v>0</v>
      </c>
      <c r="BL171" s="18" t="s">
        <v>129</v>
      </c>
      <c r="BM171" s="185" t="s">
        <v>244</v>
      </c>
    </row>
    <row r="172" spans="1:65" s="2" customFormat="1" ht="48.75">
      <c r="A172" s="35"/>
      <c r="B172" s="36"/>
      <c r="C172" s="37"/>
      <c r="D172" s="187" t="s">
        <v>131</v>
      </c>
      <c r="E172" s="37"/>
      <c r="F172" s="188" t="s">
        <v>245</v>
      </c>
      <c r="G172" s="37"/>
      <c r="H172" s="37"/>
      <c r="I172" s="189"/>
      <c r="J172" s="37"/>
      <c r="K172" s="37"/>
      <c r="L172" s="40"/>
      <c r="M172" s="190"/>
      <c r="N172" s="191"/>
      <c r="O172" s="65"/>
      <c r="P172" s="65"/>
      <c r="Q172" s="65"/>
      <c r="R172" s="65"/>
      <c r="S172" s="65"/>
      <c r="T172" s="66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8" t="s">
        <v>131</v>
      </c>
      <c r="AU172" s="18" t="s">
        <v>83</v>
      </c>
    </row>
    <row r="173" spans="1:65" s="2" customFormat="1" ht="11.25">
      <c r="A173" s="35"/>
      <c r="B173" s="36"/>
      <c r="C173" s="37"/>
      <c r="D173" s="192" t="s">
        <v>133</v>
      </c>
      <c r="E173" s="37"/>
      <c r="F173" s="193" t="s">
        <v>246</v>
      </c>
      <c r="G173" s="37"/>
      <c r="H173" s="37"/>
      <c r="I173" s="189"/>
      <c r="J173" s="37"/>
      <c r="K173" s="37"/>
      <c r="L173" s="40"/>
      <c r="M173" s="190"/>
      <c r="N173" s="191"/>
      <c r="O173" s="65"/>
      <c r="P173" s="65"/>
      <c r="Q173" s="65"/>
      <c r="R173" s="65"/>
      <c r="S173" s="65"/>
      <c r="T173" s="66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8" t="s">
        <v>133</v>
      </c>
      <c r="AU173" s="18" t="s">
        <v>83</v>
      </c>
    </row>
    <row r="174" spans="1:65" s="13" customFormat="1" ht="11.25">
      <c r="B174" s="194"/>
      <c r="C174" s="195"/>
      <c r="D174" s="187" t="s">
        <v>135</v>
      </c>
      <c r="E174" s="196" t="s">
        <v>28</v>
      </c>
      <c r="F174" s="197" t="s">
        <v>247</v>
      </c>
      <c r="G174" s="195"/>
      <c r="H174" s="198">
        <v>10.44</v>
      </c>
      <c r="I174" s="199"/>
      <c r="J174" s="195"/>
      <c r="K174" s="195"/>
      <c r="L174" s="200"/>
      <c r="M174" s="201"/>
      <c r="N174" s="202"/>
      <c r="O174" s="202"/>
      <c r="P174" s="202"/>
      <c r="Q174" s="202"/>
      <c r="R174" s="202"/>
      <c r="S174" s="202"/>
      <c r="T174" s="203"/>
      <c r="AT174" s="204" t="s">
        <v>135</v>
      </c>
      <c r="AU174" s="204" t="s">
        <v>83</v>
      </c>
      <c r="AV174" s="13" t="s">
        <v>83</v>
      </c>
      <c r="AW174" s="13" t="s">
        <v>35</v>
      </c>
      <c r="AX174" s="13" t="s">
        <v>73</v>
      </c>
      <c r="AY174" s="204" t="s">
        <v>122</v>
      </c>
    </row>
    <row r="175" spans="1:65" s="14" customFormat="1" ht="11.25">
      <c r="B175" s="205"/>
      <c r="C175" s="206"/>
      <c r="D175" s="187" t="s">
        <v>135</v>
      </c>
      <c r="E175" s="207" t="s">
        <v>28</v>
      </c>
      <c r="F175" s="208" t="s">
        <v>157</v>
      </c>
      <c r="G175" s="206"/>
      <c r="H175" s="209">
        <v>10.44</v>
      </c>
      <c r="I175" s="210"/>
      <c r="J175" s="206"/>
      <c r="K175" s="206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135</v>
      </c>
      <c r="AU175" s="215" t="s">
        <v>83</v>
      </c>
      <c r="AV175" s="14" t="s">
        <v>129</v>
      </c>
      <c r="AW175" s="14" t="s">
        <v>35</v>
      </c>
      <c r="AX175" s="14" t="s">
        <v>81</v>
      </c>
      <c r="AY175" s="215" t="s">
        <v>122</v>
      </c>
    </row>
    <row r="176" spans="1:65" s="12" customFormat="1" ht="22.9" customHeight="1">
      <c r="B176" s="158"/>
      <c r="C176" s="159"/>
      <c r="D176" s="160" t="s">
        <v>72</v>
      </c>
      <c r="E176" s="172" t="s">
        <v>177</v>
      </c>
      <c r="F176" s="172" t="s">
        <v>248</v>
      </c>
      <c r="G176" s="159"/>
      <c r="H176" s="159"/>
      <c r="I176" s="162"/>
      <c r="J176" s="173">
        <f>BK176</f>
        <v>0</v>
      </c>
      <c r="K176" s="159"/>
      <c r="L176" s="164"/>
      <c r="M176" s="165"/>
      <c r="N176" s="166"/>
      <c r="O176" s="166"/>
      <c r="P176" s="167">
        <f>SUM(P177:P188)</f>
        <v>0</v>
      </c>
      <c r="Q176" s="166"/>
      <c r="R176" s="167">
        <f>SUM(R177:R188)</f>
        <v>9.0616500000000002</v>
      </c>
      <c r="S176" s="166"/>
      <c r="T176" s="168">
        <f>SUM(T177:T188)</f>
        <v>8</v>
      </c>
      <c r="AR176" s="169" t="s">
        <v>81</v>
      </c>
      <c r="AT176" s="170" t="s">
        <v>72</v>
      </c>
      <c r="AU176" s="170" t="s">
        <v>81</v>
      </c>
      <c r="AY176" s="169" t="s">
        <v>122</v>
      </c>
      <c r="BK176" s="171">
        <f>SUM(BK177:BK188)</f>
        <v>0</v>
      </c>
    </row>
    <row r="177" spans="1:65" s="2" customFormat="1" ht="24.2" customHeight="1">
      <c r="A177" s="35"/>
      <c r="B177" s="36"/>
      <c r="C177" s="174" t="s">
        <v>249</v>
      </c>
      <c r="D177" s="174" t="s">
        <v>124</v>
      </c>
      <c r="E177" s="175" t="s">
        <v>250</v>
      </c>
      <c r="F177" s="176" t="s">
        <v>251</v>
      </c>
      <c r="G177" s="177" t="s">
        <v>252</v>
      </c>
      <c r="H177" s="178">
        <v>43</v>
      </c>
      <c r="I177" s="179"/>
      <c r="J177" s="180">
        <f>ROUND(I177*H177,2)</f>
        <v>0</v>
      </c>
      <c r="K177" s="176" t="s">
        <v>128</v>
      </c>
      <c r="L177" s="40"/>
      <c r="M177" s="181" t="s">
        <v>28</v>
      </c>
      <c r="N177" s="182" t="s">
        <v>44</v>
      </c>
      <c r="O177" s="65"/>
      <c r="P177" s="183">
        <f>O177*H177</f>
        <v>0</v>
      </c>
      <c r="Q177" s="183">
        <v>0.10037</v>
      </c>
      <c r="R177" s="183">
        <f>Q177*H177</f>
        <v>4.3159099999999997</v>
      </c>
      <c r="S177" s="183">
        <v>0.1</v>
      </c>
      <c r="T177" s="184">
        <f>S177*H177</f>
        <v>4.3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5" t="s">
        <v>129</v>
      </c>
      <c r="AT177" s="185" t="s">
        <v>124</v>
      </c>
      <c r="AU177" s="185" t="s">
        <v>83</v>
      </c>
      <c r="AY177" s="18" t="s">
        <v>122</v>
      </c>
      <c r="BE177" s="186">
        <f>IF(N177="základní",J177,0)</f>
        <v>0</v>
      </c>
      <c r="BF177" s="186">
        <f>IF(N177="snížená",J177,0)</f>
        <v>0</v>
      </c>
      <c r="BG177" s="186">
        <f>IF(N177="zákl. přenesená",J177,0)</f>
        <v>0</v>
      </c>
      <c r="BH177" s="186">
        <f>IF(N177="sníž. přenesená",J177,0)</f>
        <v>0</v>
      </c>
      <c r="BI177" s="186">
        <f>IF(N177="nulová",J177,0)</f>
        <v>0</v>
      </c>
      <c r="BJ177" s="18" t="s">
        <v>81</v>
      </c>
      <c r="BK177" s="186">
        <f>ROUND(I177*H177,2)</f>
        <v>0</v>
      </c>
      <c r="BL177" s="18" t="s">
        <v>129</v>
      </c>
      <c r="BM177" s="185" t="s">
        <v>253</v>
      </c>
    </row>
    <row r="178" spans="1:65" s="2" customFormat="1" ht="19.5">
      <c r="A178" s="35"/>
      <c r="B178" s="36"/>
      <c r="C178" s="37"/>
      <c r="D178" s="187" t="s">
        <v>131</v>
      </c>
      <c r="E178" s="37"/>
      <c r="F178" s="188" t="s">
        <v>251</v>
      </c>
      <c r="G178" s="37"/>
      <c r="H178" s="37"/>
      <c r="I178" s="189"/>
      <c r="J178" s="37"/>
      <c r="K178" s="37"/>
      <c r="L178" s="40"/>
      <c r="M178" s="190"/>
      <c r="N178" s="191"/>
      <c r="O178" s="65"/>
      <c r="P178" s="65"/>
      <c r="Q178" s="65"/>
      <c r="R178" s="65"/>
      <c r="S178" s="65"/>
      <c r="T178" s="66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8" t="s">
        <v>131</v>
      </c>
      <c r="AU178" s="18" t="s">
        <v>83</v>
      </c>
    </row>
    <row r="179" spans="1:65" s="2" customFormat="1" ht="11.25">
      <c r="A179" s="35"/>
      <c r="B179" s="36"/>
      <c r="C179" s="37"/>
      <c r="D179" s="192" t="s">
        <v>133</v>
      </c>
      <c r="E179" s="37"/>
      <c r="F179" s="193" t="s">
        <v>254</v>
      </c>
      <c r="G179" s="37"/>
      <c r="H179" s="37"/>
      <c r="I179" s="189"/>
      <c r="J179" s="37"/>
      <c r="K179" s="37"/>
      <c r="L179" s="40"/>
      <c r="M179" s="190"/>
      <c r="N179" s="191"/>
      <c r="O179" s="65"/>
      <c r="P179" s="65"/>
      <c r="Q179" s="65"/>
      <c r="R179" s="65"/>
      <c r="S179" s="65"/>
      <c r="T179" s="66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8" t="s">
        <v>133</v>
      </c>
      <c r="AU179" s="18" t="s">
        <v>83</v>
      </c>
    </row>
    <row r="180" spans="1:65" s="13" customFormat="1" ht="11.25">
      <c r="B180" s="194"/>
      <c r="C180" s="195"/>
      <c r="D180" s="187" t="s">
        <v>135</v>
      </c>
      <c r="E180" s="196" t="s">
        <v>28</v>
      </c>
      <c r="F180" s="197" t="s">
        <v>255</v>
      </c>
      <c r="G180" s="195"/>
      <c r="H180" s="198">
        <v>43</v>
      </c>
      <c r="I180" s="199"/>
      <c r="J180" s="195"/>
      <c r="K180" s="195"/>
      <c r="L180" s="200"/>
      <c r="M180" s="201"/>
      <c r="N180" s="202"/>
      <c r="O180" s="202"/>
      <c r="P180" s="202"/>
      <c r="Q180" s="202"/>
      <c r="R180" s="202"/>
      <c r="S180" s="202"/>
      <c r="T180" s="203"/>
      <c r="AT180" s="204" t="s">
        <v>135</v>
      </c>
      <c r="AU180" s="204" t="s">
        <v>83</v>
      </c>
      <c r="AV180" s="13" t="s">
        <v>83</v>
      </c>
      <c r="AW180" s="13" t="s">
        <v>35</v>
      </c>
      <c r="AX180" s="13" t="s">
        <v>81</v>
      </c>
      <c r="AY180" s="204" t="s">
        <v>122</v>
      </c>
    </row>
    <row r="181" spans="1:65" s="2" customFormat="1" ht="37.9" customHeight="1">
      <c r="A181" s="35"/>
      <c r="B181" s="36"/>
      <c r="C181" s="174" t="s">
        <v>256</v>
      </c>
      <c r="D181" s="174" t="s">
        <v>124</v>
      </c>
      <c r="E181" s="175" t="s">
        <v>257</v>
      </c>
      <c r="F181" s="176" t="s">
        <v>258</v>
      </c>
      <c r="G181" s="177" t="s">
        <v>252</v>
      </c>
      <c r="H181" s="178">
        <v>5</v>
      </c>
      <c r="I181" s="179"/>
      <c r="J181" s="180">
        <f>ROUND(I181*H181,2)</f>
        <v>0</v>
      </c>
      <c r="K181" s="176" t="s">
        <v>128</v>
      </c>
      <c r="L181" s="40"/>
      <c r="M181" s="181" t="s">
        <v>28</v>
      </c>
      <c r="N181" s="182" t="s">
        <v>44</v>
      </c>
      <c r="O181" s="65"/>
      <c r="P181" s="183">
        <f>O181*H181</f>
        <v>0</v>
      </c>
      <c r="Q181" s="183">
        <v>0.52254</v>
      </c>
      <c r="R181" s="183">
        <f>Q181*H181</f>
        <v>2.6127000000000002</v>
      </c>
      <c r="S181" s="183">
        <v>0.5</v>
      </c>
      <c r="T181" s="184">
        <f>S181*H181</f>
        <v>2.5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5" t="s">
        <v>129</v>
      </c>
      <c r="AT181" s="185" t="s">
        <v>124</v>
      </c>
      <c r="AU181" s="185" t="s">
        <v>83</v>
      </c>
      <c r="AY181" s="18" t="s">
        <v>122</v>
      </c>
      <c r="BE181" s="186">
        <f>IF(N181="základní",J181,0)</f>
        <v>0</v>
      </c>
      <c r="BF181" s="186">
        <f>IF(N181="snížená",J181,0)</f>
        <v>0</v>
      </c>
      <c r="BG181" s="186">
        <f>IF(N181="zákl. přenesená",J181,0)</f>
        <v>0</v>
      </c>
      <c r="BH181" s="186">
        <f>IF(N181="sníž. přenesená",J181,0)</f>
        <v>0</v>
      </c>
      <c r="BI181" s="186">
        <f>IF(N181="nulová",J181,0)</f>
        <v>0</v>
      </c>
      <c r="BJ181" s="18" t="s">
        <v>81</v>
      </c>
      <c r="BK181" s="186">
        <f>ROUND(I181*H181,2)</f>
        <v>0</v>
      </c>
      <c r="BL181" s="18" t="s">
        <v>129</v>
      </c>
      <c r="BM181" s="185" t="s">
        <v>259</v>
      </c>
    </row>
    <row r="182" spans="1:65" s="2" customFormat="1" ht="29.25">
      <c r="A182" s="35"/>
      <c r="B182" s="36"/>
      <c r="C182" s="37"/>
      <c r="D182" s="187" t="s">
        <v>131</v>
      </c>
      <c r="E182" s="37"/>
      <c r="F182" s="188" t="s">
        <v>260</v>
      </c>
      <c r="G182" s="37"/>
      <c r="H182" s="37"/>
      <c r="I182" s="189"/>
      <c r="J182" s="37"/>
      <c r="K182" s="37"/>
      <c r="L182" s="40"/>
      <c r="M182" s="190"/>
      <c r="N182" s="191"/>
      <c r="O182" s="65"/>
      <c r="P182" s="65"/>
      <c r="Q182" s="65"/>
      <c r="R182" s="65"/>
      <c r="S182" s="65"/>
      <c r="T182" s="66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131</v>
      </c>
      <c r="AU182" s="18" t="s">
        <v>83</v>
      </c>
    </row>
    <row r="183" spans="1:65" s="2" customFormat="1" ht="11.25">
      <c r="A183" s="35"/>
      <c r="B183" s="36"/>
      <c r="C183" s="37"/>
      <c r="D183" s="192" t="s">
        <v>133</v>
      </c>
      <c r="E183" s="37"/>
      <c r="F183" s="193" t="s">
        <v>261</v>
      </c>
      <c r="G183" s="37"/>
      <c r="H183" s="37"/>
      <c r="I183" s="189"/>
      <c r="J183" s="37"/>
      <c r="K183" s="37"/>
      <c r="L183" s="40"/>
      <c r="M183" s="190"/>
      <c r="N183" s="191"/>
      <c r="O183" s="65"/>
      <c r="P183" s="65"/>
      <c r="Q183" s="65"/>
      <c r="R183" s="65"/>
      <c r="S183" s="65"/>
      <c r="T183" s="66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8" t="s">
        <v>133</v>
      </c>
      <c r="AU183" s="18" t="s">
        <v>83</v>
      </c>
    </row>
    <row r="184" spans="1:65" s="13" customFormat="1" ht="11.25">
      <c r="B184" s="194"/>
      <c r="C184" s="195"/>
      <c r="D184" s="187" t="s">
        <v>135</v>
      </c>
      <c r="E184" s="196" t="s">
        <v>28</v>
      </c>
      <c r="F184" s="197" t="s">
        <v>262</v>
      </c>
      <c r="G184" s="195"/>
      <c r="H184" s="198">
        <v>5</v>
      </c>
      <c r="I184" s="199"/>
      <c r="J184" s="195"/>
      <c r="K184" s="195"/>
      <c r="L184" s="200"/>
      <c r="M184" s="201"/>
      <c r="N184" s="202"/>
      <c r="O184" s="202"/>
      <c r="P184" s="202"/>
      <c r="Q184" s="202"/>
      <c r="R184" s="202"/>
      <c r="S184" s="202"/>
      <c r="T184" s="203"/>
      <c r="AT184" s="204" t="s">
        <v>135</v>
      </c>
      <c r="AU184" s="204" t="s">
        <v>83</v>
      </c>
      <c r="AV184" s="13" t="s">
        <v>83</v>
      </c>
      <c r="AW184" s="13" t="s">
        <v>35</v>
      </c>
      <c r="AX184" s="13" t="s">
        <v>81</v>
      </c>
      <c r="AY184" s="204" t="s">
        <v>122</v>
      </c>
    </row>
    <row r="185" spans="1:65" s="2" customFormat="1" ht="24.2" customHeight="1">
      <c r="A185" s="35"/>
      <c r="B185" s="36"/>
      <c r="C185" s="174" t="s">
        <v>263</v>
      </c>
      <c r="D185" s="174" t="s">
        <v>124</v>
      </c>
      <c r="E185" s="175" t="s">
        <v>264</v>
      </c>
      <c r="F185" s="176" t="s">
        <v>265</v>
      </c>
      <c r="G185" s="177" t="s">
        <v>252</v>
      </c>
      <c r="H185" s="178">
        <v>4</v>
      </c>
      <c r="I185" s="179"/>
      <c r="J185" s="180">
        <f>ROUND(I185*H185,2)</f>
        <v>0</v>
      </c>
      <c r="K185" s="176" t="s">
        <v>128</v>
      </c>
      <c r="L185" s="40"/>
      <c r="M185" s="181" t="s">
        <v>28</v>
      </c>
      <c r="N185" s="182" t="s">
        <v>44</v>
      </c>
      <c r="O185" s="65"/>
      <c r="P185" s="183">
        <f>O185*H185</f>
        <v>0</v>
      </c>
      <c r="Q185" s="183">
        <v>0.53325999999999996</v>
      </c>
      <c r="R185" s="183">
        <f>Q185*H185</f>
        <v>2.1330399999999998</v>
      </c>
      <c r="S185" s="183">
        <v>0.3</v>
      </c>
      <c r="T185" s="184">
        <f>S185*H185</f>
        <v>1.2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5" t="s">
        <v>129</v>
      </c>
      <c r="AT185" s="185" t="s">
        <v>124</v>
      </c>
      <c r="AU185" s="185" t="s">
        <v>83</v>
      </c>
      <c r="AY185" s="18" t="s">
        <v>122</v>
      </c>
      <c r="BE185" s="186">
        <f>IF(N185="základní",J185,0)</f>
        <v>0</v>
      </c>
      <c r="BF185" s="186">
        <f>IF(N185="snížená",J185,0)</f>
        <v>0</v>
      </c>
      <c r="BG185" s="186">
        <f>IF(N185="zákl. přenesená",J185,0)</f>
        <v>0</v>
      </c>
      <c r="BH185" s="186">
        <f>IF(N185="sníž. přenesená",J185,0)</f>
        <v>0</v>
      </c>
      <c r="BI185" s="186">
        <f>IF(N185="nulová",J185,0)</f>
        <v>0</v>
      </c>
      <c r="BJ185" s="18" t="s">
        <v>81</v>
      </c>
      <c r="BK185" s="186">
        <f>ROUND(I185*H185,2)</f>
        <v>0</v>
      </c>
      <c r="BL185" s="18" t="s">
        <v>129</v>
      </c>
      <c r="BM185" s="185" t="s">
        <v>266</v>
      </c>
    </row>
    <row r="186" spans="1:65" s="2" customFormat="1" ht="19.5">
      <c r="A186" s="35"/>
      <c r="B186" s="36"/>
      <c r="C186" s="37"/>
      <c r="D186" s="187" t="s">
        <v>131</v>
      </c>
      <c r="E186" s="37"/>
      <c r="F186" s="188" t="s">
        <v>267</v>
      </c>
      <c r="G186" s="37"/>
      <c r="H186" s="37"/>
      <c r="I186" s="189"/>
      <c r="J186" s="37"/>
      <c r="K186" s="37"/>
      <c r="L186" s="40"/>
      <c r="M186" s="190"/>
      <c r="N186" s="191"/>
      <c r="O186" s="65"/>
      <c r="P186" s="65"/>
      <c r="Q186" s="65"/>
      <c r="R186" s="65"/>
      <c r="S186" s="65"/>
      <c r="T186" s="66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8" t="s">
        <v>131</v>
      </c>
      <c r="AU186" s="18" t="s">
        <v>83</v>
      </c>
    </row>
    <row r="187" spans="1:65" s="2" customFormat="1" ht="11.25">
      <c r="A187" s="35"/>
      <c r="B187" s="36"/>
      <c r="C187" s="37"/>
      <c r="D187" s="192" t="s">
        <v>133</v>
      </c>
      <c r="E187" s="37"/>
      <c r="F187" s="193" t="s">
        <v>268</v>
      </c>
      <c r="G187" s="37"/>
      <c r="H187" s="37"/>
      <c r="I187" s="189"/>
      <c r="J187" s="37"/>
      <c r="K187" s="37"/>
      <c r="L187" s="40"/>
      <c r="M187" s="190"/>
      <c r="N187" s="191"/>
      <c r="O187" s="65"/>
      <c r="P187" s="65"/>
      <c r="Q187" s="65"/>
      <c r="R187" s="65"/>
      <c r="S187" s="65"/>
      <c r="T187" s="66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133</v>
      </c>
      <c r="AU187" s="18" t="s">
        <v>83</v>
      </c>
    </row>
    <row r="188" spans="1:65" s="13" customFormat="1" ht="11.25">
      <c r="B188" s="194"/>
      <c r="C188" s="195"/>
      <c r="D188" s="187" t="s">
        <v>135</v>
      </c>
      <c r="E188" s="196" t="s">
        <v>28</v>
      </c>
      <c r="F188" s="197" t="s">
        <v>269</v>
      </c>
      <c r="G188" s="195"/>
      <c r="H188" s="198">
        <v>4</v>
      </c>
      <c r="I188" s="199"/>
      <c r="J188" s="195"/>
      <c r="K188" s="195"/>
      <c r="L188" s="200"/>
      <c r="M188" s="201"/>
      <c r="N188" s="202"/>
      <c r="O188" s="202"/>
      <c r="P188" s="202"/>
      <c r="Q188" s="202"/>
      <c r="R188" s="202"/>
      <c r="S188" s="202"/>
      <c r="T188" s="203"/>
      <c r="AT188" s="204" t="s">
        <v>135</v>
      </c>
      <c r="AU188" s="204" t="s">
        <v>83</v>
      </c>
      <c r="AV188" s="13" t="s">
        <v>83</v>
      </c>
      <c r="AW188" s="13" t="s">
        <v>35</v>
      </c>
      <c r="AX188" s="13" t="s">
        <v>81</v>
      </c>
      <c r="AY188" s="204" t="s">
        <v>122</v>
      </c>
    </row>
    <row r="189" spans="1:65" s="12" customFormat="1" ht="22.9" customHeight="1">
      <c r="B189" s="158"/>
      <c r="C189" s="159"/>
      <c r="D189" s="160" t="s">
        <v>72</v>
      </c>
      <c r="E189" s="172" t="s">
        <v>186</v>
      </c>
      <c r="F189" s="172" t="s">
        <v>270</v>
      </c>
      <c r="G189" s="159"/>
      <c r="H189" s="159"/>
      <c r="I189" s="162"/>
      <c r="J189" s="173">
        <f>BK189</f>
        <v>0</v>
      </c>
      <c r="K189" s="159"/>
      <c r="L189" s="164"/>
      <c r="M189" s="165"/>
      <c r="N189" s="166"/>
      <c r="O189" s="166"/>
      <c r="P189" s="167">
        <f>P190+SUM(P191:P310)</f>
        <v>0</v>
      </c>
      <c r="Q189" s="166"/>
      <c r="R189" s="167">
        <f>R190+SUM(R191:R310)</f>
        <v>8.3884717999999978</v>
      </c>
      <c r="S189" s="166"/>
      <c r="T189" s="168">
        <f>T190+SUM(T191:T310)</f>
        <v>390.73974999999996</v>
      </c>
      <c r="AR189" s="169" t="s">
        <v>81</v>
      </c>
      <c r="AT189" s="170" t="s">
        <v>72</v>
      </c>
      <c r="AU189" s="170" t="s">
        <v>81</v>
      </c>
      <c r="AY189" s="169" t="s">
        <v>122</v>
      </c>
      <c r="BK189" s="171">
        <f>BK190+SUM(BK191:BK310)</f>
        <v>0</v>
      </c>
    </row>
    <row r="190" spans="1:65" s="2" customFormat="1" ht="24.2" customHeight="1">
      <c r="A190" s="35"/>
      <c r="B190" s="36"/>
      <c r="C190" s="174" t="s">
        <v>7</v>
      </c>
      <c r="D190" s="174" t="s">
        <v>124</v>
      </c>
      <c r="E190" s="175" t="s">
        <v>271</v>
      </c>
      <c r="F190" s="176" t="s">
        <v>272</v>
      </c>
      <c r="G190" s="177" t="s">
        <v>273</v>
      </c>
      <c r="H190" s="178">
        <v>133.47</v>
      </c>
      <c r="I190" s="179"/>
      <c r="J190" s="180">
        <f>ROUND(I190*H190,2)</f>
        <v>0</v>
      </c>
      <c r="K190" s="176" t="s">
        <v>128</v>
      </c>
      <c r="L190" s="40"/>
      <c r="M190" s="181" t="s">
        <v>28</v>
      </c>
      <c r="N190" s="182" t="s">
        <v>44</v>
      </c>
      <c r="O190" s="65"/>
      <c r="P190" s="183">
        <f>O190*H190</f>
        <v>0</v>
      </c>
      <c r="Q190" s="183">
        <v>1E-4</v>
      </c>
      <c r="R190" s="183">
        <f>Q190*H190</f>
        <v>1.3347000000000001E-2</v>
      </c>
      <c r="S190" s="183">
        <v>0</v>
      </c>
      <c r="T190" s="184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5" t="s">
        <v>129</v>
      </c>
      <c r="AT190" s="185" t="s">
        <v>124</v>
      </c>
      <c r="AU190" s="185" t="s">
        <v>83</v>
      </c>
      <c r="AY190" s="18" t="s">
        <v>122</v>
      </c>
      <c r="BE190" s="186">
        <f>IF(N190="základní",J190,0)</f>
        <v>0</v>
      </c>
      <c r="BF190" s="186">
        <f>IF(N190="snížená",J190,0)</f>
        <v>0</v>
      </c>
      <c r="BG190" s="186">
        <f>IF(N190="zákl. přenesená",J190,0)</f>
        <v>0</v>
      </c>
      <c r="BH190" s="186">
        <f>IF(N190="sníž. přenesená",J190,0)</f>
        <v>0</v>
      </c>
      <c r="BI190" s="186">
        <f>IF(N190="nulová",J190,0)</f>
        <v>0</v>
      </c>
      <c r="BJ190" s="18" t="s">
        <v>81</v>
      </c>
      <c r="BK190" s="186">
        <f>ROUND(I190*H190,2)</f>
        <v>0</v>
      </c>
      <c r="BL190" s="18" t="s">
        <v>129</v>
      </c>
      <c r="BM190" s="185" t="s">
        <v>274</v>
      </c>
    </row>
    <row r="191" spans="1:65" s="2" customFormat="1" ht="19.5">
      <c r="A191" s="35"/>
      <c r="B191" s="36"/>
      <c r="C191" s="37"/>
      <c r="D191" s="187" t="s">
        <v>131</v>
      </c>
      <c r="E191" s="37"/>
      <c r="F191" s="188" t="s">
        <v>275</v>
      </c>
      <c r="G191" s="37"/>
      <c r="H191" s="37"/>
      <c r="I191" s="189"/>
      <c r="J191" s="37"/>
      <c r="K191" s="37"/>
      <c r="L191" s="40"/>
      <c r="M191" s="190"/>
      <c r="N191" s="191"/>
      <c r="O191" s="65"/>
      <c r="P191" s="65"/>
      <c r="Q191" s="65"/>
      <c r="R191" s="65"/>
      <c r="S191" s="65"/>
      <c r="T191" s="66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8" t="s">
        <v>131</v>
      </c>
      <c r="AU191" s="18" t="s">
        <v>83</v>
      </c>
    </row>
    <row r="192" spans="1:65" s="2" customFormat="1" ht="11.25">
      <c r="A192" s="35"/>
      <c r="B192" s="36"/>
      <c r="C192" s="37"/>
      <c r="D192" s="192" t="s">
        <v>133</v>
      </c>
      <c r="E192" s="37"/>
      <c r="F192" s="193" t="s">
        <v>276</v>
      </c>
      <c r="G192" s="37"/>
      <c r="H192" s="37"/>
      <c r="I192" s="189"/>
      <c r="J192" s="37"/>
      <c r="K192" s="37"/>
      <c r="L192" s="40"/>
      <c r="M192" s="190"/>
      <c r="N192" s="191"/>
      <c r="O192" s="65"/>
      <c r="P192" s="65"/>
      <c r="Q192" s="65"/>
      <c r="R192" s="65"/>
      <c r="S192" s="65"/>
      <c r="T192" s="66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8" t="s">
        <v>133</v>
      </c>
      <c r="AU192" s="18" t="s">
        <v>83</v>
      </c>
    </row>
    <row r="193" spans="1:65" s="13" customFormat="1" ht="11.25">
      <c r="B193" s="194"/>
      <c r="C193" s="195"/>
      <c r="D193" s="187" t="s">
        <v>135</v>
      </c>
      <c r="E193" s="196" t="s">
        <v>28</v>
      </c>
      <c r="F193" s="197" t="s">
        <v>277</v>
      </c>
      <c r="G193" s="195"/>
      <c r="H193" s="198">
        <v>91.76</v>
      </c>
      <c r="I193" s="199"/>
      <c r="J193" s="195"/>
      <c r="K193" s="195"/>
      <c r="L193" s="200"/>
      <c r="M193" s="201"/>
      <c r="N193" s="202"/>
      <c r="O193" s="202"/>
      <c r="P193" s="202"/>
      <c r="Q193" s="202"/>
      <c r="R193" s="202"/>
      <c r="S193" s="202"/>
      <c r="T193" s="203"/>
      <c r="AT193" s="204" t="s">
        <v>135</v>
      </c>
      <c r="AU193" s="204" t="s">
        <v>83</v>
      </c>
      <c r="AV193" s="13" t="s">
        <v>83</v>
      </c>
      <c r="AW193" s="13" t="s">
        <v>35</v>
      </c>
      <c r="AX193" s="13" t="s">
        <v>73</v>
      </c>
      <c r="AY193" s="204" t="s">
        <v>122</v>
      </c>
    </row>
    <row r="194" spans="1:65" s="13" customFormat="1" ht="11.25">
      <c r="B194" s="194"/>
      <c r="C194" s="195"/>
      <c r="D194" s="187" t="s">
        <v>135</v>
      </c>
      <c r="E194" s="196" t="s">
        <v>28</v>
      </c>
      <c r="F194" s="197" t="s">
        <v>278</v>
      </c>
      <c r="G194" s="195"/>
      <c r="H194" s="198">
        <v>41.71</v>
      </c>
      <c r="I194" s="199"/>
      <c r="J194" s="195"/>
      <c r="K194" s="195"/>
      <c r="L194" s="200"/>
      <c r="M194" s="201"/>
      <c r="N194" s="202"/>
      <c r="O194" s="202"/>
      <c r="P194" s="202"/>
      <c r="Q194" s="202"/>
      <c r="R194" s="202"/>
      <c r="S194" s="202"/>
      <c r="T194" s="203"/>
      <c r="AT194" s="204" t="s">
        <v>135</v>
      </c>
      <c r="AU194" s="204" t="s">
        <v>83</v>
      </c>
      <c r="AV194" s="13" t="s">
        <v>83</v>
      </c>
      <c r="AW194" s="13" t="s">
        <v>35</v>
      </c>
      <c r="AX194" s="13" t="s">
        <v>73</v>
      </c>
      <c r="AY194" s="204" t="s">
        <v>122</v>
      </c>
    </row>
    <row r="195" spans="1:65" s="14" customFormat="1" ht="11.25">
      <c r="B195" s="205"/>
      <c r="C195" s="206"/>
      <c r="D195" s="187" t="s">
        <v>135</v>
      </c>
      <c r="E195" s="207" t="s">
        <v>28</v>
      </c>
      <c r="F195" s="208" t="s">
        <v>157</v>
      </c>
      <c r="G195" s="206"/>
      <c r="H195" s="209">
        <v>133.47</v>
      </c>
      <c r="I195" s="210"/>
      <c r="J195" s="206"/>
      <c r="K195" s="206"/>
      <c r="L195" s="211"/>
      <c r="M195" s="212"/>
      <c r="N195" s="213"/>
      <c r="O195" s="213"/>
      <c r="P195" s="213"/>
      <c r="Q195" s="213"/>
      <c r="R195" s="213"/>
      <c r="S195" s="213"/>
      <c r="T195" s="214"/>
      <c r="AT195" s="215" t="s">
        <v>135</v>
      </c>
      <c r="AU195" s="215" t="s">
        <v>83</v>
      </c>
      <c r="AV195" s="14" t="s">
        <v>129</v>
      </c>
      <c r="AW195" s="14" t="s">
        <v>35</v>
      </c>
      <c r="AX195" s="14" t="s">
        <v>81</v>
      </c>
      <c r="AY195" s="215" t="s">
        <v>122</v>
      </c>
    </row>
    <row r="196" spans="1:65" s="2" customFormat="1" ht="24.2" customHeight="1">
      <c r="A196" s="35"/>
      <c r="B196" s="36"/>
      <c r="C196" s="174" t="s">
        <v>279</v>
      </c>
      <c r="D196" s="174" t="s">
        <v>124</v>
      </c>
      <c r="E196" s="175" t="s">
        <v>280</v>
      </c>
      <c r="F196" s="176" t="s">
        <v>281</v>
      </c>
      <c r="G196" s="177" t="s">
        <v>273</v>
      </c>
      <c r="H196" s="178">
        <v>122.84</v>
      </c>
      <c r="I196" s="179"/>
      <c r="J196" s="180">
        <f>ROUND(I196*H196,2)</f>
        <v>0</v>
      </c>
      <c r="K196" s="176" t="s">
        <v>128</v>
      </c>
      <c r="L196" s="40"/>
      <c r="M196" s="181" t="s">
        <v>28</v>
      </c>
      <c r="N196" s="182" t="s">
        <v>44</v>
      </c>
      <c r="O196" s="65"/>
      <c r="P196" s="183">
        <f>O196*H196</f>
        <v>0</v>
      </c>
      <c r="Q196" s="183">
        <v>5.0000000000000002E-5</v>
      </c>
      <c r="R196" s="183">
        <f>Q196*H196</f>
        <v>6.1420000000000008E-3</v>
      </c>
      <c r="S196" s="183">
        <v>0</v>
      </c>
      <c r="T196" s="184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5" t="s">
        <v>129</v>
      </c>
      <c r="AT196" s="185" t="s">
        <v>124</v>
      </c>
      <c r="AU196" s="185" t="s">
        <v>83</v>
      </c>
      <c r="AY196" s="18" t="s">
        <v>122</v>
      </c>
      <c r="BE196" s="186">
        <f>IF(N196="základní",J196,0)</f>
        <v>0</v>
      </c>
      <c r="BF196" s="186">
        <f>IF(N196="snížená",J196,0)</f>
        <v>0</v>
      </c>
      <c r="BG196" s="186">
        <f>IF(N196="zákl. přenesená",J196,0)</f>
        <v>0</v>
      </c>
      <c r="BH196" s="186">
        <f>IF(N196="sníž. přenesená",J196,0)</f>
        <v>0</v>
      </c>
      <c r="BI196" s="186">
        <f>IF(N196="nulová",J196,0)</f>
        <v>0</v>
      </c>
      <c r="BJ196" s="18" t="s">
        <v>81</v>
      </c>
      <c r="BK196" s="186">
        <f>ROUND(I196*H196,2)</f>
        <v>0</v>
      </c>
      <c r="BL196" s="18" t="s">
        <v>129</v>
      </c>
      <c r="BM196" s="185" t="s">
        <v>282</v>
      </c>
    </row>
    <row r="197" spans="1:65" s="2" customFormat="1" ht="19.5">
      <c r="A197" s="35"/>
      <c r="B197" s="36"/>
      <c r="C197" s="37"/>
      <c r="D197" s="187" t="s">
        <v>131</v>
      </c>
      <c r="E197" s="37"/>
      <c r="F197" s="188" t="s">
        <v>283</v>
      </c>
      <c r="G197" s="37"/>
      <c r="H197" s="37"/>
      <c r="I197" s="189"/>
      <c r="J197" s="37"/>
      <c r="K197" s="37"/>
      <c r="L197" s="40"/>
      <c r="M197" s="190"/>
      <c r="N197" s="191"/>
      <c r="O197" s="65"/>
      <c r="P197" s="65"/>
      <c r="Q197" s="65"/>
      <c r="R197" s="65"/>
      <c r="S197" s="65"/>
      <c r="T197" s="66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8" t="s">
        <v>131</v>
      </c>
      <c r="AU197" s="18" t="s">
        <v>83</v>
      </c>
    </row>
    <row r="198" spans="1:65" s="2" customFormat="1" ht="11.25">
      <c r="A198" s="35"/>
      <c r="B198" s="36"/>
      <c r="C198" s="37"/>
      <c r="D198" s="192" t="s">
        <v>133</v>
      </c>
      <c r="E198" s="37"/>
      <c r="F198" s="193" t="s">
        <v>284</v>
      </c>
      <c r="G198" s="37"/>
      <c r="H198" s="37"/>
      <c r="I198" s="189"/>
      <c r="J198" s="37"/>
      <c r="K198" s="37"/>
      <c r="L198" s="40"/>
      <c r="M198" s="190"/>
      <c r="N198" s="191"/>
      <c r="O198" s="65"/>
      <c r="P198" s="65"/>
      <c r="Q198" s="65"/>
      <c r="R198" s="65"/>
      <c r="S198" s="65"/>
      <c r="T198" s="66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8" t="s">
        <v>133</v>
      </c>
      <c r="AU198" s="18" t="s">
        <v>83</v>
      </c>
    </row>
    <row r="199" spans="1:65" s="13" customFormat="1" ht="11.25">
      <c r="B199" s="194"/>
      <c r="C199" s="195"/>
      <c r="D199" s="187" t="s">
        <v>135</v>
      </c>
      <c r="E199" s="196" t="s">
        <v>28</v>
      </c>
      <c r="F199" s="197" t="s">
        <v>285</v>
      </c>
      <c r="G199" s="195"/>
      <c r="H199" s="198">
        <v>122.84</v>
      </c>
      <c r="I199" s="199"/>
      <c r="J199" s="195"/>
      <c r="K199" s="195"/>
      <c r="L199" s="200"/>
      <c r="M199" s="201"/>
      <c r="N199" s="202"/>
      <c r="O199" s="202"/>
      <c r="P199" s="202"/>
      <c r="Q199" s="202"/>
      <c r="R199" s="202"/>
      <c r="S199" s="202"/>
      <c r="T199" s="203"/>
      <c r="AT199" s="204" t="s">
        <v>135</v>
      </c>
      <c r="AU199" s="204" t="s">
        <v>83</v>
      </c>
      <c r="AV199" s="13" t="s">
        <v>83</v>
      </c>
      <c r="AW199" s="13" t="s">
        <v>35</v>
      </c>
      <c r="AX199" s="13" t="s">
        <v>81</v>
      </c>
      <c r="AY199" s="204" t="s">
        <v>122</v>
      </c>
    </row>
    <row r="200" spans="1:65" s="2" customFormat="1" ht="24.2" customHeight="1">
      <c r="A200" s="35"/>
      <c r="B200" s="36"/>
      <c r="C200" s="174" t="s">
        <v>286</v>
      </c>
      <c r="D200" s="174" t="s">
        <v>124</v>
      </c>
      <c r="E200" s="175" t="s">
        <v>287</v>
      </c>
      <c r="F200" s="176" t="s">
        <v>288</v>
      </c>
      <c r="G200" s="177" t="s">
        <v>273</v>
      </c>
      <c r="H200" s="178">
        <v>34.58</v>
      </c>
      <c r="I200" s="179"/>
      <c r="J200" s="180">
        <f>ROUND(I200*H200,2)</f>
        <v>0</v>
      </c>
      <c r="K200" s="176" t="s">
        <v>128</v>
      </c>
      <c r="L200" s="40"/>
      <c r="M200" s="181" t="s">
        <v>28</v>
      </c>
      <c r="N200" s="182" t="s">
        <v>44</v>
      </c>
      <c r="O200" s="65"/>
      <c r="P200" s="183">
        <f>O200*H200</f>
        <v>0</v>
      </c>
      <c r="Q200" s="183">
        <v>2.0000000000000001E-4</v>
      </c>
      <c r="R200" s="183">
        <f>Q200*H200</f>
        <v>6.9160000000000003E-3</v>
      </c>
      <c r="S200" s="183">
        <v>0</v>
      </c>
      <c r="T200" s="184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5" t="s">
        <v>129</v>
      </c>
      <c r="AT200" s="185" t="s">
        <v>124</v>
      </c>
      <c r="AU200" s="185" t="s">
        <v>83</v>
      </c>
      <c r="AY200" s="18" t="s">
        <v>122</v>
      </c>
      <c r="BE200" s="186">
        <f>IF(N200="základní",J200,0)</f>
        <v>0</v>
      </c>
      <c r="BF200" s="186">
        <f>IF(N200="snížená",J200,0)</f>
        <v>0</v>
      </c>
      <c r="BG200" s="186">
        <f>IF(N200="zákl. přenesená",J200,0)</f>
        <v>0</v>
      </c>
      <c r="BH200" s="186">
        <f>IF(N200="sníž. přenesená",J200,0)</f>
        <v>0</v>
      </c>
      <c r="BI200" s="186">
        <f>IF(N200="nulová",J200,0)</f>
        <v>0</v>
      </c>
      <c r="BJ200" s="18" t="s">
        <v>81</v>
      </c>
      <c r="BK200" s="186">
        <f>ROUND(I200*H200,2)</f>
        <v>0</v>
      </c>
      <c r="BL200" s="18" t="s">
        <v>129</v>
      </c>
      <c r="BM200" s="185" t="s">
        <v>289</v>
      </c>
    </row>
    <row r="201" spans="1:65" s="2" customFormat="1" ht="19.5">
      <c r="A201" s="35"/>
      <c r="B201" s="36"/>
      <c r="C201" s="37"/>
      <c r="D201" s="187" t="s">
        <v>131</v>
      </c>
      <c r="E201" s="37"/>
      <c r="F201" s="188" t="s">
        <v>290</v>
      </c>
      <c r="G201" s="37"/>
      <c r="H201" s="37"/>
      <c r="I201" s="189"/>
      <c r="J201" s="37"/>
      <c r="K201" s="37"/>
      <c r="L201" s="40"/>
      <c r="M201" s="190"/>
      <c r="N201" s="191"/>
      <c r="O201" s="65"/>
      <c r="P201" s="65"/>
      <c r="Q201" s="65"/>
      <c r="R201" s="65"/>
      <c r="S201" s="65"/>
      <c r="T201" s="66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8" t="s">
        <v>131</v>
      </c>
      <c r="AU201" s="18" t="s">
        <v>83</v>
      </c>
    </row>
    <row r="202" spans="1:65" s="2" customFormat="1" ht="11.25">
      <c r="A202" s="35"/>
      <c r="B202" s="36"/>
      <c r="C202" s="37"/>
      <c r="D202" s="192" t="s">
        <v>133</v>
      </c>
      <c r="E202" s="37"/>
      <c r="F202" s="193" t="s">
        <v>291</v>
      </c>
      <c r="G202" s="37"/>
      <c r="H202" s="37"/>
      <c r="I202" s="189"/>
      <c r="J202" s="37"/>
      <c r="K202" s="37"/>
      <c r="L202" s="40"/>
      <c r="M202" s="190"/>
      <c r="N202" s="191"/>
      <c r="O202" s="65"/>
      <c r="P202" s="65"/>
      <c r="Q202" s="65"/>
      <c r="R202" s="65"/>
      <c r="S202" s="65"/>
      <c r="T202" s="66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18" t="s">
        <v>133</v>
      </c>
      <c r="AU202" s="18" t="s">
        <v>83</v>
      </c>
    </row>
    <row r="203" spans="1:65" s="13" customFormat="1" ht="11.25">
      <c r="B203" s="194"/>
      <c r="C203" s="195"/>
      <c r="D203" s="187" t="s">
        <v>135</v>
      </c>
      <c r="E203" s="196" t="s">
        <v>28</v>
      </c>
      <c r="F203" s="197" t="s">
        <v>292</v>
      </c>
      <c r="G203" s="195"/>
      <c r="H203" s="198">
        <v>34.58</v>
      </c>
      <c r="I203" s="199"/>
      <c r="J203" s="195"/>
      <c r="K203" s="195"/>
      <c r="L203" s="200"/>
      <c r="M203" s="201"/>
      <c r="N203" s="202"/>
      <c r="O203" s="202"/>
      <c r="P203" s="202"/>
      <c r="Q203" s="202"/>
      <c r="R203" s="202"/>
      <c r="S203" s="202"/>
      <c r="T203" s="203"/>
      <c r="AT203" s="204" t="s">
        <v>135</v>
      </c>
      <c r="AU203" s="204" t="s">
        <v>83</v>
      </c>
      <c r="AV203" s="13" t="s">
        <v>83</v>
      </c>
      <c r="AW203" s="13" t="s">
        <v>35</v>
      </c>
      <c r="AX203" s="13" t="s">
        <v>81</v>
      </c>
      <c r="AY203" s="204" t="s">
        <v>122</v>
      </c>
    </row>
    <row r="204" spans="1:65" s="2" customFormat="1" ht="24.2" customHeight="1">
      <c r="A204" s="35"/>
      <c r="B204" s="36"/>
      <c r="C204" s="174" t="s">
        <v>293</v>
      </c>
      <c r="D204" s="174" t="s">
        <v>124</v>
      </c>
      <c r="E204" s="175" t="s">
        <v>294</v>
      </c>
      <c r="F204" s="176" t="s">
        <v>295</v>
      </c>
      <c r="G204" s="177" t="s">
        <v>273</v>
      </c>
      <c r="H204" s="178">
        <v>34.01</v>
      </c>
      <c r="I204" s="179"/>
      <c r="J204" s="180">
        <f>ROUND(I204*H204,2)</f>
        <v>0</v>
      </c>
      <c r="K204" s="176" t="s">
        <v>128</v>
      </c>
      <c r="L204" s="40"/>
      <c r="M204" s="181" t="s">
        <v>28</v>
      </c>
      <c r="N204" s="182" t="s">
        <v>44</v>
      </c>
      <c r="O204" s="65"/>
      <c r="P204" s="183">
        <f>O204*H204</f>
        <v>0</v>
      </c>
      <c r="Q204" s="183">
        <v>1E-4</v>
      </c>
      <c r="R204" s="183">
        <f>Q204*H204</f>
        <v>3.4009999999999999E-3</v>
      </c>
      <c r="S204" s="183">
        <v>0</v>
      </c>
      <c r="T204" s="184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5" t="s">
        <v>129</v>
      </c>
      <c r="AT204" s="185" t="s">
        <v>124</v>
      </c>
      <c r="AU204" s="185" t="s">
        <v>83</v>
      </c>
      <c r="AY204" s="18" t="s">
        <v>122</v>
      </c>
      <c r="BE204" s="186">
        <f>IF(N204="základní",J204,0)</f>
        <v>0</v>
      </c>
      <c r="BF204" s="186">
        <f>IF(N204="snížená",J204,0)</f>
        <v>0</v>
      </c>
      <c r="BG204" s="186">
        <f>IF(N204="zákl. přenesená",J204,0)</f>
        <v>0</v>
      </c>
      <c r="BH204" s="186">
        <f>IF(N204="sníž. přenesená",J204,0)</f>
        <v>0</v>
      </c>
      <c r="BI204" s="186">
        <f>IF(N204="nulová",J204,0)</f>
        <v>0</v>
      </c>
      <c r="BJ204" s="18" t="s">
        <v>81</v>
      </c>
      <c r="BK204" s="186">
        <f>ROUND(I204*H204,2)</f>
        <v>0</v>
      </c>
      <c r="BL204" s="18" t="s">
        <v>129</v>
      </c>
      <c r="BM204" s="185" t="s">
        <v>296</v>
      </c>
    </row>
    <row r="205" spans="1:65" s="2" customFormat="1" ht="19.5">
      <c r="A205" s="35"/>
      <c r="B205" s="36"/>
      <c r="C205" s="37"/>
      <c r="D205" s="187" t="s">
        <v>131</v>
      </c>
      <c r="E205" s="37"/>
      <c r="F205" s="188" t="s">
        <v>297</v>
      </c>
      <c r="G205" s="37"/>
      <c r="H205" s="37"/>
      <c r="I205" s="189"/>
      <c r="J205" s="37"/>
      <c r="K205" s="37"/>
      <c r="L205" s="40"/>
      <c r="M205" s="190"/>
      <c r="N205" s="191"/>
      <c r="O205" s="65"/>
      <c r="P205" s="65"/>
      <c r="Q205" s="65"/>
      <c r="R205" s="65"/>
      <c r="S205" s="65"/>
      <c r="T205" s="66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8" t="s">
        <v>131</v>
      </c>
      <c r="AU205" s="18" t="s">
        <v>83</v>
      </c>
    </row>
    <row r="206" spans="1:65" s="2" customFormat="1" ht="11.25">
      <c r="A206" s="35"/>
      <c r="B206" s="36"/>
      <c r="C206" s="37"/>
      <c r="D206" s="192" t="s">
        <v>133</v>
      </c>
      <c r="E206" s="37"/>
      <c r="F206" s="193" t="s">
        <v>298</v>
      </c>
      <c r="G206" s="37"/>
      <c r="H206" s="37"/>
      <c r="I206" s="189"/>
      <c r="J206" s="37"/>
      <c r="K206" s="37"/>
      <c r="L206" s="40"/>
      <c r="M206" s="190"/>
      <c r="N206" s="191"/>
      <c r="O206" s="65"/>
      <c r="P206" s="65"/>
      <c r="Q206" s="65"/>
      <c r="R206" s="65"/>
      <c r="S206" s="65"/>
      <c r="T206" s="66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8" t="s">
        <v>133</v>
      </c>
      <c r="AU206" s="18" t="s">
        <v>83</v>
      </c>
    </row>
    <row r="207" spans="1:65" s="13" customFormat="1" ht="11.25">
      <c r="B207" s="194"/>
      <c r="C207" s="195"/>
      <c r="D207" s="187" t="s">
        <v>135</v>
      </c>
      <c r="E207" s="196" t="s">
        <v>28</v>
      </c>
      <c r="F207" s="197" t="s">
        <v>299</v>
      </c>
      <c r="G207" s="195"/>
      <c r="H207" s="198">
        <v>34.01</v>
      </c>
      <c r="I207" s="199"/>
      <c r="J207" s="195"/>
      <c r="K207" s="195"/>
      <c r="L207" s="200"/>
      <c r="M207" s="201"/>
      <c r="N207" s="202"/>
      <c r="O207" s="202"/>
      <c r="P207" s="202"/>
      <c r="Q207" s="202"/>
      <c r="R207" s="202"/>
      <c r="S207" s="202"/>
      <c r="T207" s="203"/>
      <c r="AT207" s="204" t="s">
        <v>135</v>
      </c>
      <c r="AU207" s="204" t="s">
        <v>83</v>
      </c>
      <c r="AV207" s="13" t="s">
        <v>83</v>
      </c>
      <c r="AW207" s="13" t="s">
        <v>35</v>
      </c>
      <c r="AX207" s="13" t="s">
        <v>81</v>
      </c>
      <c r="AY207" s="204" t="s">
        <v>122</v>
      </c>
    </row>
    <row r="208" spans="1:65" s="2" customFormat="1" ht="24.2" customHeight="1">
      <c r="A208" s="35"/>
      <c r="B208" s="36"/>
      <c r="C208" s="174" t="s">
        <v>300</v>
      </c>
      <c r="D208" s="174" t="s">
        <v>124</v>
      </c>
      <c r="E208" s="175" t="s">
        <v>301</v>
      </c>
      <c r="F208" s="176" t="s">
        <v>302</v>
      </c>
      <c r="G208" s="177" t="s">
        <v>152</v>
      </c>
      <c r="H208" s="178">
        <v>22.06</v>
      </c>
      <c r="I208" s="179"/>
      <c r="J208" s="180">
        <f>ROUND(I208*H208,2)</f>
        <v>0</v>
      </c>
      <c r="K208" s="176" t="s">
        <v>128</v>
      </c>
      <c r="L208" s="40"/>
      <c r="M208" s="181" t="s">
        <v>28</v>
      </c>
      <c r="N208" s="182" t="s">
        <v>44</v>
      </c>
      <c r="O208" s="65"/>
      <c r="P208" s="183">
        <f>O208*H208</f>
        <v>0</v>
      </c>
      <c r="Q208" s="183">
        <v>1.1999999999999999E-3</v>
      </c>
      <c r="R208" s="183">
        <f>Q208*H208</f>
        <v>2.6471999999999996E-2</v>
      </c>
      <c r="S208" s="183">
        <v>0</v>
      </c>
      <c r="T208" s="184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5" t="s">
        <v>129</v>
      </c>
      <c r="AT208" s="185" t="s">
        <v>124</v>
      </c>
      <c r="AU208" s="185" t="s">
        <v>83</v>
      </c>
      <c r="AY208" s="18" t="s">
        <v>122</v>
      </c>
      <c r="BE208" s="186">
        <f>IF(N208="základní",J208,0)</f>
        <v>0</v>
      </c>
      <c r="BF208" s="186">
        <f>IF(N208="snížená",J208,0)</f>
        <v>0</v>
      </c>
      <c r="BG208" s="186">
        <f>IF(N208="zákl. přenesená",J208,0)</f>
        <v>0</v>
      </c>
      <c r="BH208" s="186">
        <f>IF(N208="sníž. přenesená",J208,0)</f>
        <v>0</v>
      </c>
      <c r="BI208" s="186">
        <f>IF(N208="nulová",J208,0)</f>
        <v>0</v>
      </c>
      <c r="BJ208" s="18" t="s">
        <v>81</v>
      </c>
      <c r="BK208" s="186">
        <f>ROUND(I208*H208,2)</f>
        <v>0</v>
      </c>
      <c r="BL208" s="18" t="s">
        <v>129</v>
      </c>
      <c r="BM208" s="185" t="s">
        <v>303</v>
      </c>
    </row>
    <row r="209" spans="1:65" s="2" customFormat="1" ht="19.5">
      <c r="A209" s="35"/>
      <c r="B209" s="36"/>
      <c r="C209" s="37"/>
      <c r="D209" s="187" t="s">
        <v>131</v>
      </c>
      <c r="E209" s="37"/>
      <c r="F209" s="188" t="s">
        <v>304</v>
      </c>
      <c r="G209" s="37"/>
      <c r="H209" s="37"/>
      <c r="I209" s="189"/>
      <c r="J209" s="37"/>
      <c r="K209" s="37"/>
      <c r="L209" s="40"/>
      <c r="M209" s="190"/>
      <c r="N209" s="191"/>
      <c r="O209" s="65"/>
      <c r="P209" s="65"/>
      <c r="Q209" s="65"/>
      <c r="R209" s="65"/>
      <c r="S209" s="65"/>
      <c r="T209" s="66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8" t="s">
        <v>131</v>
      </c>
      <c r="AU209" s="18" t="s">
        <v>83</v>
      </c>
    </row>
    <row r="210" spans="1:65" s="2" customFormat="1" ht="11.25">
      <c r="A210" s="35"/>
      <c r="B210" s="36"/>
      <c r="C210" s="37"/>
      <c r="D210" s="192" t="s">
        <v>133</v>
      </c>
      <c r="E210" s="37"/>
      <c r="F210" s="193" t="s">
        <v>305</v>
      </c>
      <c r="G210" s="37"/>
      <c r="H210" s="37"/>
      <c r="I210" s="189"/>
      <c r="J210" s="37"/>
      <c r="K210" s="37"/>
      <c r="L210" s="40"/>
      <c r="M210" s="190"/>
      <c r="N210" s="191"/>
      <c r="O210" s="65"/>
      <c r="P210" s="65"/>
      <c r="Q210" s="65"/>
      <c r="R210" s="65"/>
      <c r="S210" s="65"/>
      <c r="T210" s="66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8" t="s">
        <v>133</v>
      </c>
      <c r="AU210" s="18" t="s">
        <v>83</v>
      </c>
    </row>
    <row r="211" spans="1:65" s="13" customFormat="1" ht="11.25">
      <c r="B211" s="194"/>
      <c r="C211" s="195"/>
      <c r="D211" s="187" t="s">
        <v>135</v>
      </c>
      <c r="E211" s="196" t="s">
        <v>28</v>
      </c>
      <c r="F211" s="197" t="s">
        <v>306</v>
      </c>
      <c r="G211" s="195"/>
      <c r="H211" s="198">
        <v>19.5</v>
      </c>
      <c r="I211" s="199"/>
      <c r="J211" s="195"/>
      <c r="K211" s="195"/>
      <c r="L211" s="200"/>
      <c r="M211" s="201"/>
      <c r="N211" s="202"/>
      <c r="O211" s="202"/>
      <c r="P211" s="202"/>
      <c r="Q211" s="202"/>
      <c r="R211" s="202"/>
      <c r="S211" s="202"/>
      <c r="T211" s="203"/>
      <c r="AT211" s="204" t="s">
        <v>135</v>
      </c>
      <c r="AU211" s="204" t="s">
        <v>83</v>
      </c>
      <c r="AV211" s="13" t="s">
        <v>83</v>
      </c>
      <c r="AW211" s="13" t="s">
        <v>35</v>
      </c>
      <c r="AX211" s="13" t="s">
        <v>73</v>
      </c>
      <c r="AY211" s="204" t="s">
        <v>122</v>
      </c>
    </row>
    <row r="212" spans="1:65" s="13" customFormat="1" ht="11.25">
      <c r="B212" s="194"/>
      <c r="C212" s="195"/>
      <c r="D212" s="187" t="s">
        <v>135</v>
      </c>
      <c r="E212" s="196" t="s">
        <v>28</v>
      </c>
      <c r="F212" s="197" t="s">
        <v>307</v>
      </c>
      <c r="G212" s="195"/>
      <c r="H212" s="198">
        <v>2.56</v>
      </c>
      <c r="I212" s="199"/>
      <c r="J212" s="195"/>
      <c r="K212" s="195"/>
      <c r="L212" s="200"/>
      <c r="M212" s="201"/>
      <c r="N212" s="202"/>
      <c r="O212" s="202"/>
      <c r="P212" s="202"/>
      <c r="Q212" s="202"/>
      <c r="R212" s="202"/>
      <c r="S212" s="202"/>
      <c r="T212" s="203"/>
      <c r="AT212" s="204" t="s">
        <v>135</v>
      </c>
      <c r="AU212" s="204" t="s">
        <v>83</v>
      </c>
      <c r="AV212" s="13" t="s">
        <v>83</v>
      </c>
      <c r="AW212" s="13" t="s">
        <v>35</v>
      </c>
      <c r="AX212" s="13" t="s">
        <v>73</v>
      </c>
      <c r="AY212" s="204" t="s">
        <v>122</v>
      </c>
    </row>
    <row r="213" spans="1:65" s="14" customFormat="1" ht="11.25">
      <c r="B213" s="205"/>
      <c r="C213" s="206"/>
      <c r="D213" s="187" t="s">
        <v>135</v>
      </c>
      <c r="E213" s="207" t="s">
        <v>28</v>
      </c>
      <c r="F213" s="208" t="s">
        <v>157</v>
      </c>
      <c r="G213" s="206"/>
      <c r="H213" s="209">
        <v>22.06</v>
      </c>
      <c r="I213" s="210"/>
      <c r="J213" s="206"/>
      <c r="K213" s="206"/>
      <c r="L213" s="211"/>
      <c r="M213" s="212"/>
      <c r="N213" s="213"/>
      <c r="O213" s="213"/>
      <c r="P213" s="213"/>
      <c r="Q213" s="213"/>
      <c r="R213" s="213"/>
      <c r="S213" s="213"/>
      <c r="T213" s="214"/>
      <c r="AT213" s="215" t="s">
        <v>135</v>
      </c>
      <c r="AU213" s="215" t="s">
        <v>83</v>
      </c>
      <c r="AV213" s="14" t="s">
        <v>129</v>
      </c>
      <c r="AW213" s="14" t="s">
        <v>35</v>
      </c>
      <c r="AX213" s="14" t="s">
        <v>81</v>
      </c>
      <c r="AY213" s="215" t="s">
        <v>122</v>
      </c>
    </row>
    <row r="214" spans="1:65" s="2" customFormat="1" ht="24.2" customHeight="1">
      <c r="A214" s="35"/>
      <c r="B214" s="36"/>
      <c r="C214" s="174" t="s">
        <v>308</v>
      </c>
      <c r="D214" s="174" t="s">
        <v>124</v>
      </c>
      <c r="E214" s="175" t="s">
        <v>309</v>
      </c>
      <c r="F214" s="176" t="s">
        <v>310</v>
      </c>
      <c r="G214" s="177" t="s">
        <v>273</v>
      </c>
      <c r="H214" s="178">
        <v>133.47</v>
      </c>
      <c r="I214" s="179"/>
      <c r="J214" s="180">
        <f>ROUND(I214*H214,2)</f>
        <v>0</v>
      </c>
      <c r="K214" s="176" t="s">
        <v>128</v>
      </c>
      <c r="L214" s="40"/>
      <c r="M214" s="181" t="s">
        <v>28</v>
      </c>
      <c r="N214" s="182" t="s">
        <v>44</v>
      </c>
      <c r="O214" s="65"/>
      <c r="P214" s="183">
        <f>O214*H214</f>
        <v>0</v>
      </c>
      <c r="Q214" s="183">
        <v>2.0000000000000001E-4</v>
      </c>
      <c r="R214" s="183">
        <f>Q214*H214</f>
        <v>2.6694000000000002E-2</v>
      </c>
      <c r="S214" s="183">
        <v>0</v>
      </c>
      <c r="T214" s="184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85" t="s">
        <v>129</v>
      </c>
      <c r="AT214" s="185" t="s">
        <v>124</v>
      </c>
      <c r="AU214" s="185" t="s">
        <v>83</v>
      </c>
      <c r="AY214" s="18" t="s">
        <v>122</v>
      </c>
      <c r="BE214" s="186">
        <f>IF(N214="základní",J214,0)</f>
        <v>0</v>
      </c>
      <c r="BF214" s="186">
        <f>IF(N214="snížená",J214,0)</f>
        <v>0</v>
      </c>
      <c r="BG214" s="186">
        <f>IF(N214="zákl. přenesená",J214,0)</f>
        <v>0</v>
      </c>
      <c r="BH214" s="186">
        <f>IF(N214="sníž. přenesená",J214,0)</f>
        <v>0</v>
      </c>
      <c r="BI214" s="186">
        <f>IF(N214="nulová",J214,0)</f>
        <v>0</v>
      </c>
      <c r="BJ214" s="18" t="s">
        <v>81</v>
      </c>
      <c r="BK214" s="186">
        <f>ROUND(I214*H214,2)</f>
        <v>0</v>
      </c>
      <c r="BL214" s="18" t="s">
        <v>129</v>
      </c>
      <c r="BM214" s="185" t="s">
        <v>311</v>
      </c>
    </row>
    <row r="215" spans="1:65" s="2" customFormat="1" ht="19.5">
      <c r="A215" s="35"/>
      <c r="B215" s="36"/>
      <c r="C215" s="37"/>
      <c r="D215" s="187" t="s">
        <v>131</v>
      </c>
      <c r="E215" s="37"/>
      <c r="F215" s="188" t="s">
        <v>312</v>
      </c>
      <c r="G215" s="37"/>
      <c r="H215" s="37"/>
      <c r="I215" s="189"/>
      <c r="J215" s="37"/>
      <c r="K215" s="37"/>
      <c r="L215" s="40"/>
      <c r="M215" s="190"/>
      <c r="N215" s="191"/>
      <c r="O215" s="65"/>
      <c r="P215" s="65"/>
      <c r="Q215" s="65"/>
      <c r="R215" s="65"/>
      <c r="S215" s="65"/>
      <c r="T215" s="66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8" t="s">
        <v>131</v>
      </c>
      <c r="AU215" s="18" t="s">
        <v>83</v>
      </c>
    </row>
    <row r="216" spans="1:65" s="2" customFormat="1" ht="11.25">
      <c r="A216" s="35"/>
      <c r="B216" s="36"/>
      <c r="C216" s="37"/>
      <c r="D216" s="192" t="s">
        <v>133</v>
      </c>
      <c r="E216" s="37"/>
      <c r="F216" s="193" t="s">
        <v>313</v>
      </c>
      <c r="G216" s="37"/>
      <c r="H216" s="37"/>
      <c r="I216" s="189"/>
      <c r="J216" s="37"/>
      <c r="K216" s="37"/>
      <c r="L216" s="40"/>
      <c r="M216" s="190"/>
      <c r="N216" s="191"/>
      <c r="O216" s="65"/>
      <c r="P216" s="65"/>
      <c r="Q216" s="65"/>
      <c r="R216" s="65"/>
      <c r="S216" s="65"/>
      <c r="T216" s="66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8" t="s">
        <v>133</v>
      </c>
      <c r="AU216" s="18" t="s">
        <v>83</v>
      </c>
    </row>
    <row r="217" spans="1:65" s="13" customFormat="1" ht="11.25">
      <c r="B217" s="194"/>
      <c r="C217" s="195"/>
      <c r="D217" s="187" t="s">
        <v>135</v>
      </c>
      <c r="E217" s="196" t="s">
        <v>28</v>
      </c>
      <c r="F217" s="197" t="s">
        <v>277</v>
      </c>
      <c r="G217" s="195"/>
      <c r="H217" s="198">
        <v>91.76</v>
      </c>
      <c r="I217" s="199"/>
      <c r="J217" s="195"/>
      <c r="K217" s="195"/>
      <c r="L217" s="200"/>
      <c r="M217" s="201"/>
      <c r="N217" s="202"/>
      <c r="O217" s="202"/>
      <c r="P217" s="202"/>
      <c r="Q217" s="202"/>
      <c r="R217" s="202"/>
      <c r="S217" s="202"/>
      <c r="T217" s="203"/>
      <c r="AT217" s="204" t="s">
        <v>135</v>
      </c>
      <c r="AU217" s="204" t="s">
        <v>83</v>
      </c>
      <c r="AV217" s="13" t="s">
        <v>83</v>
      </c>
      <c r="AW217" s="13" t="s">
        <v>35</v>
      </c>
      <c r="AX217" s="13" t="s">
        <v>73</v>
      </c>
      <c r="AY217" s="204" t="s">
        <v>122</v>
      </c>
    </row>
    <row r="218" spans="1:65" s="13" customFormat="1" ht="11.25">
      <c r="B218" s="194"/>
      <c r="C218" s="195"/>
      <c r="D218" s="187" t="s">
        <v>135</v>
      </c>
      <c r="E218" s="196" t="s">
        <v>28</v>
      </c>
      <c r="F218" s="197" t="s">
        <v>278</v>
      </c>
      <c r="G218" s="195"/>
      <c r="H218" s="198">
        <v>41.71</v>
      </c>
      <c r="I218" s="199"/>
      <c r="J218" s="195"/>
      <c r="K218" s="195"/>
      <c r="L218" s="200"/>
      <c r="M218" s="201"/>
      <c r="N218" s="202"/>
      <c r="O218" s="202"/>
      <c r="P218" s="202"/>
      <c r="Q218" s="202"/>
      <c r="R218" s="202"/>
      <c r="S218" s="202"/>
      <c r="T218" s="203"/>
      <c r="AT218" s="204" t="s">
        <v>135</v>
      </c>
      <c r="AU218" s="204" t="s">
        <v>83</v>
      </c>
      <c r="AV218" s="13" t="s">
        <v>83</v>
      </c>
      <c r="AW218" s="13" t="s">
        <v>35</v>
      </c>
      <c r="AX218" s="13" t="s">
        <v>73</v>
      </c>
      <c r="AY218" s="204" t="s">
        <v>122</v>
      </c>
    </row>
    <row r="219" spans="1:65" s="14" customFormat="1" ht="11.25">
      <c r="B219" s="205"/>
      <c r="C219" s="206"/>
      <c r="D219" s="187" t="s">
        <v>135</v>
      </c>
      <c r="E219" s="207" t="s">
        <v>28</v>
      </c>
      <c r="F219" s="208" t="s">
        <v>157</v>
      </c>
      <c r="G219" s="206"/>
      <c r="H219" s="209">
        <v>133.47</v>
      </c>
      <c r="I219" s="210"/>
      <c r="J219" s="206"/>
      <c r="K219" s="206"/>
      <c r="L219" s="211"/>
      <c r="M219" s="212"/>
      <c r="N219" s="213"/>
      <c r="O219" s="213"/>
      <c r="P219" s="213"/>
      <c r="Q219" s="213"/>
      <c r="R219" s="213"/>
      <c r="S219" s="213"/>
      <c r="T219" s="214"/>
      <c r="AT219" s="215" t="s">
        <v>135</v>
      </c>
      <c r="AU219" s="215" t="s">
        <v>83</v>
      </c>
      <c r="AV219" s="14" t="s">
        <v>129</v>
      </c>
      <c r="AW219" s="14" t="s">
        <v>35</v>
      </c>
      <c r="AX219" s="14" t="s">
        <v>81</v>
      </c>
      <c r="AY219" s="215" t="s">
        <v>122</v>
      </c>
    </row>
    <row r="220" spans="1:65" s="2" customFormat="1" ht="24.2" customHeight="1">
      <c r="A220" s="35"/>
      <c r="B220" s="36"/>
      <c r="C220" s="174" t="s">
        <v>314</v>
      </c>
      <c r="D220" s="174" t="s">
        <v>124</v>
      </c>
      <c r="E220" s="175" t="s">
        <v>315</v>
      </c>
      <c r="F220" s="176" t="s">
        <v>316</v>
      </c>
      <c r="G220" s="177" t="s">
        <v>273</v>
      </c>
      <c r="H220" s="178">
        <v>122.84</v>
      </c>
      <c r="I220" s="179"/>
      <c r="J220" s="180">
        <f>ROUND(I220*H220,2)</f>
        <v>0</v>
      </c>
      <c r="K220" s="176" t="s">
        <v>128</v>
      </c>
      <c r="L220" s="40"/>
      <c r="M220" s="181" t="s">
        <v>28</v>
      </c>
      <c r="N220" s="182" t="s">
        <v>44</v>
      </c>
      <c r="O220" s="65"/>
      <c r="P220" s="183">
        <f>O220*H220</f>
        <v>0</v>
      </c>
      <c r="Q220" s="183">
        <v>6.9999999999999994E-5</v>
      </c>
      <c r="R220" s="183">
        <f>Q220*H220</f>
        <v>8.5988000000000002E-3</v>
      </c>
      <c r="S220" s="183">
        <v>0</v>
      </c>
      <c r="T220" s="184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85" t="s">
        <v>129</v>
      </c>
      <c r="AT220" s="185" t="s">
        <v>124</v>
      </c>
      <c r="AU220" s="185" t="s">
        <v>83</v>
      </c>
      <c r="AY220" s="18" t="s">
        <v>122</v>
      </c>
      <c r="BE220" s="186">
        <f>IF(N220="základní",J220,0)</f>
        <v>0</v>
      </c>
      <c r="BF220" s="186">
        <f>IF(N220="snížená",J220,0)</f>
        <v>0</v>
      </c>
      <c r="BG220" s="186">
        <f>IF(N220="zákl. přenesená",J220,0)</f>
        <v>0</v>
      </c>
      <c r="BH220" s="186">
        <f>IF(N220="sníž. přenesená",J220,0)</f>
        <v>0</v>
      </c>
      <c r="BI220" s="186">
        <f>IF(N220="nulová",J220,0)</f>
        <v>0</v>
      </c>
      <c r="BJ220" s="18" t="s">
        <v>81</v>
      </c>
      <c r="BK220" s="186">
        <f>ROUND(I220*H220,2)</f>
        <v>0</v>
      </c>
      <c r="BL220" s="18" t="s">
        <v>129</v>
      </c>
      <c r="BM220" s="185" t="s">
        <v>317</v>
      </c>
    </row>
    <row r="221" spans="1:65" s="2" customFormat="1" ht="19.5">
      <c r="A221" s="35"/>
      <c r="B221" s="36"/>
      <c r="C221" s="37"/>
      <c r="D221" s="187" t="s">
        <v>131</v>
      </c>
      <c r="E221" s="37"/>
      <c r="F221" s="188" t="s">
        <v>318</v>
      </c>
      <c r="G221" s="37"/>
      <c r="H221" s="37"/>
      <c r="I221" s="189"/>
      <c r="J221" s="37"/>
      <c r="K221" s="37"/>
      <c r="L221" s="40"/>
      <c r="M221" s="190"/>
      <c r="N221" s="191"/>
      <c r="O221" s="65"/>
      <c r="P221" s="65"/>
      <c r="Q221" s="65"/>
      <c r="R221" s="65"/>
      <c r="S221" s="65"/>
      <c r="T221" s="66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8" t="s">
        <v>131</v>
      </c>
      <c r="AU221" s="18" t="s">
        <v>83</v>
      </c>
    </row>
    <row r="222" spans="1:65" s="2" customFormat="1" ht="11.25">
      <c r="A222" s="35"/>
      <c r="B222" s="36"/>
      <c r="C222" s="37"/>
      <c r="D222" s="192" t="s">
        <v>133</v>
      </c>
      <c r="E222" s="37"/>
      <c r="F222" s="193" t="s">
        <v>319</v>
      </c>
      <c r="G222" s="37"/>
      <c r="H222" s="37"/>
      <c r="I222" s="189"/>
      <c r="J222" s="37"/>
      <c r="K222" s="37"/>
      <c r="L222" s="40"/>
      <c r="M222" s="190"/>
      <c r="N222" s="191"/>
      <c r="O222" s="65"/>
      <c r="P222" s="65"/>
      <c r="Q222" s="65"/>
      <c r="R222" s="65"/>
      <c r="S222" s="65"/>
      <c r="T222" s="66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8" t="s">
        <v>133</v>
      </c>
      <c r="AU222" s="18" t="s">
        <v>83</v>
      </c>
    </row>
    <row r="223" spans="1:65" s="13" customFormat="1" ht="11.25">
      <c r="B223" s="194"/>
      <c r="C223" s="195"/>
      <c r="D223" s="187" t="s">
        <v>135</v>
      </c>
      <c r="E223" s="196" t="s">
        <v>28</v>
      </c>
      <c r="F223" s="197" t="s">
        <v>285</v>
      </c>
      <c r="G223" s="195"/>
      <c r="H223" s="198">
        <v>122.84</v>
      </c>
      <c r="I223" s="199"/>
      <c r="J223" s="195"/>
      <c r="K223" s="195"/>
      <c r="L223" s="200"/>
      <c r="M223" s="201"/>
      <c r="N223" s="202"/>
      <c r="O223" s="202"/>
      <c r="P223" s="202"/>
      <c r="Q223" s="202"/>
      <c r="R223" s="202"/>
      <c r="S223" s="202"/>
      <c r="T223" s="203"/>
      <c r="AT223" s="204" t="s">
        <v>135</v>
      </c>
      <c r="AU223" s="204" t="s">
        <v>83</v>
      </c>
      <c r="AV223" s="13" t="s">
        <v>83</v>
      </c>
      <c r="AW223" s="13" t="s">
        <v>35</v>
      </c>
      <c r="AX223" s="13" t="s">
        <v>81</v>
      </c>
      <c r="AY223" s="204" t="s">
        <v>122</v>
      </c>
    </row>
    <row r="224" spans="1:65" s="2" customFormat="1" ht="24.2" customHeight="1">
      <c r="A224" s="35"/>
      <c r="B224" s="36"/>
      <c r="C224" s="174" t="s">
        <v>320</v>
      </c>
      <c r="D224" s="174" t="s">
        <v>124</v>
      </c>
      <c r="E224" s="175" t="s">
        <v>321</v>
      </c>
      <c r="F224" s="176" t="s">
        <v>322</v>
      </c>
      <c r="G224" s="177" t="s">
        <v>273</v>
      </c>
      <c r="H224" s="178">
        <v>34.58</v>
      </c>
      <c r="I224" s="179"/>
      <c r="J224" s="180">
        <f>ROUND(I224*H224,2)</f>
        <v>0</v>
      </c>
      <c r="K224" s="176" t="s">
        <v>128</v>
      </c>
      <c r="L224" s="40"/>
      <c r="M224" s="181" t="s">
        <v>28</v>
      </c>
      <c r="N224" s="182" t="s">
        <v>44</v>
      </c>
      <c r="O224" s="65"/>
      <c r="P224" s="183">
        <f>O224*H224</f>
        <v>0</v>
      </c>
      <c r="Q224" s="183">
        <v>4.0000000000000002E-4</v>
      </c>
      <c r="R224" s="183">
        <f>Q224*H224</f>
        <v>1.3832000000000001E-2</v>
      </c>
      <c r="S224" s="183">
        <v>0</v>
      </c>
      <c r="T224" s="184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5" t="s">
        <v>129</v>
      </c>
      <c r="AT224" s="185" t="s">
        <v>124</v>
      </c>
      <c r="AU224" s="185" t="s">
        <v>83</v>
      </c>
      <c r="AY224" s="18" t="s">
        <v>122</v>
      </c>
      <c r="BE224" s="186">
        <f>IF(N224="základní",J224,0)</f>
        <v>0</v>
      </c>
      <c r="BF224" s="186">
        <f>IF(N224="snížená",J224,0)</f>
        <v>0</v>
      </c>
      <c r="BG224" s="186">
        <f>IF(N224="zákl. přenesená",J224,0)</f>
        <v>0</v>
      </c>
      <c r="BH224" s="186">
        <f>IF(N224="sníž. přenesená",J224,0)</f>
        <v>0</v>
      </c>
      <c r="BI224" s="186">
        <f>IF(N224="nulová",J224,0)</f>
        <v>0</v>
      </c>
      <c r="BJ224" s="18" t="s">
        <v>81</v>
      </c>
      <c r="BK224" s="186">
        <f>ROUND(I224*H224,2)</f>
        <v>0</v>
      </c>
      <c r="BL224" s="18" t="s">
        <v>129</v>
      </c>
      <c r="BM224" s="185" t="s">
        <v>323</v>
      </c>
    </row>
    <row r="225" spans="1:65" s="2" customFormat="1" ht="19.5">
      <c r="A225" s="35"/>
      <c r="B225" s="36"/>
      <c r="C225" s="37"/>
      <c r="D225" s="187" t="s">
        <v>131</v>
      </c>
      <c r="E225" s="37"/>
      <c r="F225" s="188" t="s">
        <v>324</v>
      </c>
      <c r="G225" s="37"/>
      <c r="H225" s="37"/>
      <c r="I225" s="189"/>
      <c r="J225" s="37"/>
      <c r="K225" s="37"/>
      <c r="L225" s="40"/>
      <c r="M225" s="190"/>
      <c r="N225" s="191"/>
      <c r="O225" s="65"/>
      <c r="P225" s="65"/>
      <c r="Q225" s="65"/>
      <c r="R225" s="65"/>
      <c r="S225" s="65"/>
      <c r="T225" s="66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8" t="s">
        <v>131</v>
      </c>
      <c r="AU225" s="18" t="s">
        <v>83</v>
      </c>
    </row>
    <row r="226" spans="1:65" s="2" customFormat="1" ht="11.25">
      <c r="A226" s="35"/>
      <c r="B226" s="36"/>
      <c r="C226" s="37"/>
      <c r="D226" s="192" t="s">
        <v>133</v>
      </c>
      <c r="E226" s="37"/>
      <c r="F226" s="193" t="s">
        <v>325</v>
      </c>
      <c r="G226" s="37"/>
      <c r="H226" s="37"/>
      <c r="I226" s="189"/>
      <c r="J226" s="37"/>
      <c r="K226" s="37"/>
      <c r="L226" s="40"/>
      <c r="M226" s="190"/>
      <c r="N226" s="191"/>
      <c r="O226" s="65"/>
      <c r="P226" s="65"/>
      <c r="Q226" s="65"/>
      <c r="R226" s="65"/>
      <c r="S226" s="65"/>
      <c r="T226" s="66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8" t="s">
        <v>133</v>
      </c>
      <c r="AU226" s="18" t="s">
        <v>83</v>
      </c>
    </row>
    <row r="227" spans="1:65" s="13" customFormat="1" ht="11.25">
      <c r="B227" s="194"/>
      <c r="C227" s="195"/>
      <c r="D227" s="187" t="s">
        <v>135</v>
      </c>
      <c r="E227" s="196" t="s">
        <v>28</v>
      </c>
      <c r="F227" s="197" t="s">
        <v>292</v>
      </c>
      <c r="G227" s="195"/>
      <c r="H227" s="198">
        <v>34.58</v>
      </c>
      <c r="I227" s="199"/>
      <c r="J227" s="195"/>
      <c r="K227" s="195"/>
      <c r="L227" s="200"/>
      <c r="M227" s="201"/>
      <c r="N227" s="202"/>
      <c r="O227" s="202"/>
      <c r="P227" s="202"/>
      <c r="Q227" s="202"/>
      <c r="R227" s="202"/>
      <c r="S227" s="202"/>
      <c r="T227" s="203"/>
      <c r="AT227" s="204" t="s">
        <v>135</v>
      </c>
      <c r="AU227" s="204" t="s">
        <v>83</v>
      </c>
      <c r="AV227" s="13" t="s">
        <v>83</v>
      </c>
      <c r="AW227" s="13" t="s">
        <v>35</v>
      </c>
      <c r="AX227" s="13" t="s">
        <v>81</v>
      </c>
      <c r="AY227" s="204" t="s">
        <v>122</v>
      </c>
    </row>
    <row r="228" spans="1:65" s="2" customFormat="1" ht="24.2" customHeight="1">
      <c r="A228" s="35"/>
      <c r="B228" s="36"/>
      <c r="C228" s="174" t="s">
        <v>326</v>
      </c>
      <c r="D228" s="174" t="s">
        <v>124</v>
      </c>
      <c r="E228" s="175" t="s">
        <v>327</v>
      </c>
      <c r="F228" s="176" t="s">
        <v>328</v>
      </c>
      <c r="G228" s="177" t="s">
        <v>273</v>
      </c>
      <c r="H228" s="178">
        <v>34.01</v>
      </c>
      <c r="I228" s="179"/>
      <c r="J228" s="180">
        <f>ROUND(I228*H228,2)</f>
        <v>0</v>
      </c>
      <c r="K228" s="176" t="s">
        <v>128</v>
      </c>
      <c r="L228" s="40"/>
      <c r="M228" s="181" t="s">
        <v>28</v>
      </c>
      <c r="N228" s="182" t="s">
        <v>44</v>
      </c>
      <c r="O228" s="65"/>
      <c r="P228" s="183">
        <f>O228*H228</f>
        <v>0</v>
      </c>
      <c r="Q228" s="183">
        <v>1.2999999999999999E-4</v>
      </c>
      <c r="R228" s="183">
        <f>Q228*H228</f>
        <v>4.4212999999999995E-3</v>
      </c>
      <c r="S228" s="183">
        <v>0</v>
      </c>
      <c r="T228" s="184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5" t="s">
        <v>129</v>
      </c>
      <c r="AT228" s="185" t="s">
        <v>124</v>
      </c>
      <c r="AU228" s="185" t="s">
        <v>83</v>
      </c>
      <c r="AY228" s="18" t="s">
        <v>122</v>
      </c>
      <c r="BE228" s="186">
        <f>IF(N228="základní",J228,0)</f>
        <v>0</v>
      </c>
      <c r="BF228" s="186">
        <f>IF(N228="snížená",J228,0)</f>
        <v>0</v>
      </c>
      <c r="BG228" s="186">
        <f>IF(N228="zákl. přenesená",J228,0)</f>
        <v>0</v>
      </c>
      <c r="BH228" s="186">
        <f>IF(N228="sníž. přenesená",J228,0)</f>
        <v>0</v>
      </c>
      <c r="BI228" s="186">
        <f>IF(N228="nulová",J228,0)</f>
        <v>0</v>
      </c>
      <c r="BJ228" s="18" t="s">
        <v>81</v>
      </c>
      <c r="BK228" s="186">
        <f>ROUND(I228*H228,2)</f>
        <v>0</v>
      </c>
      <c r="BL228" s="18" t="s">
        <v>129</v>
      </c>
      <c r="BM228" s="185" t="s">
        <v>329</v>
      </c>
    </row>
    <row r="229" spans="1:65" s="2" customFormat="1" ht="19.5">
      <c r="A229" s="35"/>
      <c r="B229" s="36"/>
      <c r="C229" s="37"/>
      <c r="D229" s="187" t="s">
        <v>131</v>
      </c>
      <c r="E229" s="37"/>
      <c r="F229" s="188" t="s">
        <v>330</v>
      </c>
      <c r="G229" s="37"/>
      <c r="H229" s="37"/>
      <c r="I229" s="189"/>
      <c r="J229" s="37"/>
      <c r="K229" s="37"/>
      <c r="L229" s="40"/>
      <c r="M229" s="190"/>
      <c r="N229" s="191"/>
      <c r="O229" s="65"/>
      <c r="P229" s="65"/>
      <c r="Q229" s="65"/>
      <c r="R229" s="65"/>
      <c r="S229" s="65"/>
      <c r="T229" s="66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8" t="s">
        <v>131</v>
      </c>
      <c r="AU229" s="18" t="s">
        <v>83</v>
      </c>
    </row>
    <row r="230" spans="1:65" s="2" customFormat="1" ht="11.25">
      <c r="A230" s="35"/>
      <c r="B230" s="36"/>
      <c r="C230" s="37"/>
      <c r="D230" s="192" t="s">
        <v>133</v>
      </c>
      <c r="E230" s="37"/>
      <c r="F230" s="193" t="s">
        <v>331</v>
      </c>
      <c r="G230" s="37"/>
      <c r="H230" s="37"/>
      <c r="I230" s="189"/>
      <c r="J230" s="37"/>
      <c r="K230" s="37"/>
      <c r="L230" s="40"/>
      <c r="M230" s="190"/>
      <c r="N230" s="191"/>
      <c r="O230" s="65"/>
      <c r="P230" s="65"/>
      <c r="Q230" s="65"/>
      <c r="R230" s="65"/>
      <c r="S230" s="65"/>
      <c r="T230" s="66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18" t="s">
        <v>133</v>
      </c>
      <c r="AU230" s="18" t="s">
        <v>83</v>
      </c>
    </row>
    <row r="231" spans="1:65" s="13" customFormat="1" ht="11.25">
      <c r="B231" s="194"/>
      <c r="C231" s="195"/>
      <c r="D231" s="187" t="s">
        <v>135</v>
      </c>
      <c r="E231" s="196" t="s">
        <v>28</v>
      </c>
      <c r="F231" s="197" t="s">
        <v>299</v>
      </c>
      <c r="G231" s="195"/>
      <c r="H231" s="198">
        <v>34.01</v>
      </c>
      <c r="I231" s="199"/>
      <c r="J231" s="195"/>
      <c r="K231" s="195"/>
      <c r="L231" s="200"/>
      <c r="M231" s="201"/>
      <c r="N231" s="202"/>
      <c r="O231" s="202"/>
      <c r="P231" s="202"/>
      <c r="Q231" s="202"/>
      <c r="R231" s="202"/>
      <c r="S231" s="202"/>
      <c r="T231" s="203"/>
      <c r="AT231" s="204" t="s">
        <v>135</v>
      </c>
      <c r="AU231" s="204" t="s">
        <v>83</v>
      </c>
      <c r="AV231" s="13" t="s">
        <v>83</v>
      </c>
      <c r="AW231" s="13" t="s">
        <v>35</v>
      </c>
      <c r="AX231" s="13" t="s">
        <v>81</v>
      </c>
      <c r="AY231" s="204" t="s">
        <v>122</v>
      </c>
    </row>
    <row r="232" spans="1:65" s="2" customFormat="1" ht="24.2" customHeight="1">
      <c r="A232" s="35"/>
      <c r="B232" s="36"/>
      <c r="C232" s="174" t="s">
        <v>332</v>
      </c>
      <c r="D232" s="174" t="s">
        <v>124</v>
      </c>
      <c r="E232" s="175" t="s">
        <v>333</v>
      </c>
      <c r="F232" s="176" t="s">
        <v>334</v>
      </c>
      <c r="G232" s="177" t="s">
        <v>152</v>
      </c>
      <c r="H232" s="178">
        <v>22.06</v>
      </c>
      <c r="I232" s="179"/>
      <c r="J232" s="180">
        <f>ROUND(I232*H232,2)</f>
        <v>0</v>
      </c>
      <c r="K232" s="176" t="s">
        <v>128</v>
      </c>
      <c r="L232" s="40"/>
      <c r="M232" s="181" t="s">
        <v>28</v>
      </c>
      <c r="N232" s="182" t="s">
        <v>44</v>
      </c>
      <c r="O232" s="65"/>
      <c r="P232" s="183">
        <f>O232*H232</f>
        <v>0</v>
      </c>
      <c r="Q232" s="183">
        <v>1.6000000000000001E-3</v>
      </c>
      <c r="R232" s="183">
        <f>Q232*H232</f>
        <v>3.5296000000000001E-2</v>
      </c>
      <c r="S232" s="183">
        <v>0</v>
      </c>
      <c r="T232" s="184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85" t="s">
        <v>129</v>
      </c>
      <c r="AT232" s="185" t="s">
        <v>124</v>
      </c>
      <c r="AU232" s="185" t="s">
        <v>83</v>
      </c>
      <c r="AY232" s="18" t="s">
        <v>122</v>
      </c>
      <c r="BE232" s="186">
        <f>IF(N232="základní",J232,0)</f>
        <v>0</v>
      </c>
      <c r="BF232" s="186">
        <f>IF(N232="snížená",J232,0)</f>
        <v>0</v>
      </c>
      <c r="BG232" s="186">
        <f>IF(N232="zákl. přenesená",J232,0)</f>
        <v>0</v>
      </c>
      <c r="BH232" s="186">
        <f>IF(N232="sníž. přenesená",J232,0)</f>
        <v>0</v>
      </c>
      <c r="BI232" s="186">
        <f>IF(N232="nulová",J232,0)</f>
        <v>0</v>
      </c>
      <c r="BJ232" s="18" t="s">
        <v>81</v>
      </c>
      <c r="BK232" s="186">
        <f>ROUND(I232*H232,2)</f>
        <v>0</v>
      </c>
      <c r="BL232" s="18" t="s">
        <v>129</v>
      </c>
      <c r="BM232" s="185" t="s">
        <v>335</v>
      </c>
    </row>
    <row r="233" spans="1:65" s="2" customFormat="1" ht="19.5">
      <c r="A233" s="35"/>
      <c r="B233" s="36"/>
      <c r="C233" s="37"/>
      <c r="D233" s="187" t="s">
        <v>131</v>
      </c>
      <c r="E233" s="37"/>
      <c r="F233" s="188" t="s">
        <v>336</v>
      </c>
      <c r="G233" s="37"/>
      <c r="H233" s="37"/>
      <c r="I233" s="189"/>
      <c r="J233" s="37"/>
      <c r="K233" s="37"/>
      <c r="L233" s="40"/>
      <c r="M233" s="190"/>
      <c r="N233" s="191"/>
      <c r="O233" s="65"/>
      <c r="P233" s="65"/>
      <c r="Q233" s="65"/>
      <c r="R233" s="65"/>
      <c r="S233" s="65"/>
      <c r="T233" s="66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8" t="s">
        <v>131</v>
      </c>
      <c r="AU233" s="18" t="s">
        <v>83</v>
      </c>
    </row>
    <row r="234" spans="1:65" s="2" customFormat="1" ht="11.25">
      <c r="A234" s="35"/>
      <c r="B234" s="36"/>
      <c r="C234" s="37"/>
      <c r="D234" s="192" t="s">
        <v>133</v>
      </c>
      <c r="E234" s="37"/>
      <c r="F234" s="193" t="s">
        <v>337</v>
      </c>
      <c r="G234" s="37"/>
      <c r="H234" s="37"/>
      <c r="I234" s="189"/>
      <c r="J234" s="37"/>
      <c r="K234" s="37"/>
      <c r="L234" s="40"/>
      <c r="M234" s="190"/>
      <c r="N234" s="191"/>
      <c r="O234" s="65"/>
      <c r="P234" s="65"/>
      <c r="Q234" s="65"/>
      <c r="R234" s="65"/>
      <c r="S234" s="65"/>
      <c r="T234" s="66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8" t="s">
        <v>133</v>
      </c>
      <c r="AU234" s="18" t="s">
        <v>83</v>
      </c>
    </row>
    <row r="235" spans="1:65" s="13" customFormat="1" ht="11.25">
      <c r="B235" s="194"/>
      <c r="C235" s="195"/>
      <c r="D235" s="187" t="s">
        <v>135</v>
      </c>
      <c r="E235" s="196" t="s">
        <v>28</v>
      </c>
      <c r="F235" s="197" t="s">
        <v>306</v>
      </c>
      <c r="G235" s="195"/>
      <c r="H235" s="198">
        <v>19.5</v>
      </c>
      <c r="I235" s="199"/>
      <c r="J235" s="195"/>
      <c r="K235" s="195"/>
      <c r="L235" s="200"/>
      <c r="M235" s="201"/>
      <c r="N235" s="202"/>
      <c r="O235" s="202"/>
      <c r="P235" s="202"/>
      <c r="Q235" s="202"/>
      <c r="R235" s="202"/>
      <c r="S235" s="202"/>
      <c r="T235" s="203"/>
      <c r="AT235" s="204" t="s">
        <v>135</v>
      </c>
      <c r="AU235" s="204" t="s">
        <v>83</v>
      </c>
      <c r="AV235" s="13" t="s">
        <v>83</v>
      </c>
      <c r="AW235" s="13" t="s">
        <v>35</v>
      </c>
      <c r="AX235" s="13" t="s">
        <v>73</v>
      </c>
      <c r="AY235" s="204" t="s">
        <v>122</v>
      </c>
    </row>
    <row r="236" spans="1:65" s="13" customFormat="1" ht="11.25">
      <c r="B236" s="194"/>
      <c r="C236" s="195"/>
      <c r="D236" s="187" t="s">
        <v>135</v>
      </c>
      <c r="E236" s="196" t="s">
        <v>28</v>
      </c>
      <c r="F236" s="197" t="s">
        <v>307</v>
      </c>
      <c r="G236" s="195"/>
      <c r="H236" s="198">
        <v>2.56</v>
      </c>
      <c r="I236" s="199"/>
      <c r="J236" s="195"/>
      <c r="K236" s="195"/>
      <c r="L236" s="200"/>
      <c r="M236" s="201"/>
      <c r="N236" s="202"/>
      <c r="O236" s="202"/>
      <c r="P236" s="202"/>
      <c r="Q236" s="202"/>
      <c r="R236" s="202"/>
      <c r="S236" s="202"/>
      <c r="T236" s="203"/>
      <c r="AT236" s="204" t="s">
        <v>135</v>
      </c>
      <c r="AU236" s="204" t="s">
        <v>83</v>
      </c>
      <c r="AV236" s="13" t="s">
        <v>83</v>
      </c>
      <c r="AW236" s="13" t="s">
        <v>35</v>
      </c>
      <c r="AX236" s="13" t="s">
        <v>73</v>
      </c>
      <c r="AY236" s="204" t="s">
        <v>122</v>
      </c>
    </row>
    <row r="237" spans="1:65" s="14" customFormat="1" ht="11.25">
      <c r="B237" s="205"/>
      <c r="C237" s="206"/>
      <c r="D237" s="187" t="s">
        <v>135</v>
      </c>
      <c r="E237" s="207" t="s">
        <v>28</v>
      </c>
      <c r="F237" s="208" t="s">
        <v>157</v>
      </c>
      <c r="G237" s="206"/>
      <c r="H237" s="209">
        <v>22.06</v>
      </c>
      <c r="I237" s="210"/>
      <c r="J237" s="206"/>
      <c r="K237" s="206"/>
      <c r="L237" s="211"/>
      <c r="M237" s="212"/>
      <c r="N237" s="213"/>
      <c r="O237" s="213"/>
      <c r="P237" s="213"/>
      <c r="Q237" s="213"/>
      <c r="R237" s="213"/>
      <c r="S237" s="213"/>
      <c r="T237" s="214"/>
      <c r="AT237" s="215" t="s">
        <v>135</v>
      </c>
      <c r="AU237" s="215" t="s">
        <v>83</v>
      </c>
      <c r="AV237" s="14" t="s">
        <v>129</v>
      </c>
      <c r="AW237" s="14" t="s">
        <v>35</v>
      </c>
      <c r="AX237" s="14" t="s">
        <v>81</v>
      </c>
      <c r="AY237" s="215" t="s">
        <v>122</v>
      </c>
    </row>
    <row r="238" spans="1:65" s="2" customFormat="1" ht="16.5" customHeight="1">
      <c r="A238" s="35"/>
      <c r="B238" s="36"/>
      <c r="C238" s="174" t="s">
        <v>338</v>
      </c>
      <c r="D238" s="174" t="s">
        <v>124</v>
      </c>
      <c r="E238" s="175" t="s">
        <v>339</v>
      </c>
      <c r="F238" s="176" t="s">
        <v>340</v>
      </c>
      <c r="G238" s="177" t="s">
        <v>273</v>
      </c>
      <c r="H238" s="178">
        <v>307.61</v>
      </c>
      <c r="I238" s="179"/>
      <c r="J238" s="180">
        <f>ROUND(I238*H238,2)</f>
        <v>0</v>
      </c>
      <c r="K238" s="176" t="s">
        <v>128</v>
      </c>
      <c r="L238" s="40"/>
      <c r="M238" s="181" t="s">
        <v>28</v>
      </c>
      <c r="N238" s="182" t="s">
        <v>44</v>
      </c>
      <c r="O238" s="65"/>
      <c r="P238" s="183">
        <f>O238*H238</f>
        <v>0</v>
      </c>
      <c r="Q238" s="183">
        <v>0</v>
      </c>
      <c r="R238" s="183">
        <f>Q238*H238</f>
        <v>0</v>
      </c>
      <c r="S238" s="183">
        <v>0</v>
      </c>
      <c r="T238" s="184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85" t="s">
        <v>129</v>
      </c>
      <c r="AT238" s="185" t="s">
        <v>124</v>
      </c>
      <c r="AU238" s="185" t="s">
        <v>83</v>
      </c>
      <c r="AY238" s="18" t="s">
        <v>122</v>
      </c>
      <c r="BE238" s="186">
        <f>IF(N238="základní",J238,0)</f>
        <v>0</v>
      </c>
      <c r="BF238" s="186">
        <f>IF(N238="snížená",J238,0)</f>
        <v>0</v>
      </c>
      <c r="BG238" s="186">
        <f>IF(N238="zákl. přenesená",J238,0)</f>
        <v>0</v>
      </c>
      <c r="BH238" s="186">
        <f>IF(N238="sníž. přenesená",J238,0)</f>
        <v>0</v>
      </c>
      <c r="BI238" s="186">
        <f>IF(N238="nulová",J238,0)</f>
        <v>0</v>
      </c>
      <c r="BJ238" s="18" t="s">
        <v>81</v>
      </c>
      <c r="BK238" s="186">
        <f>ROUND(I238*H238,2)</f>
        <v>0</v>
      </c>
      <c r="BL238" s="18" t="s">
        <v>129</v>
      </c>
      <c r="BM238" s="185" t="s">
        <v>341</v>
      </c>
    </row>
    <row r="239" spans="1:65" s="2" customFormat="1" ht="19.5">
      <c r="A239" s="35"/>
      <c r="B239" s="36"/>
      <c r="C239" s="37"/>
      <c r="D239" s="187" t="s">
        <v>131</v>
      </c>
      <c r="E239" s="37"/>
      <c r="F239" s="188" t="s">
        <v>342</v>
      </c>
      <c r="G239" s="37"/>
      <c r="H239" s="37"/>
      <c r="I239" s="189"/>
      <c r="J239" s="37"/>
      <c r="K239" s="37"/>
      <c r="L239" s="40"/>
      <c r="M239" s="190"/>
      <c r="N239" s="191"/>
      <c r="O239" s="65"/>
      <c r="P239" s="65"/>
      <c r="Q239" s="65"/>
      <c r="R239" s="65"/>
      <c r="S239" s="65"/>
      <c r="T239" s="66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8" t="s">
        <v>131</v>
      </c>
      <c r="AU239" s="18" t="s">
        <v>83</v>
      </c>
    </row>
    <row r="240" spans="1:65" s="2" customFormat="1" ht="11.25">
      <c r="A240" s="35"/>
      <c r="B240" s="36"/>
      <c r="C240" s="37"/>
      <c r="D240" s="192" t="s">
        <v>133</v>
      </c>
      <c r="E240" s="37"/>
      <c r="F240" s="193" t="s">
        <v>343</v>
      </c>
      <c r="G240" s="37"/>
      <c r="H240" s="37"/>
      <c r="I240" s="189"/>
      <c r="J240" s="37"/>
      <c r="K240" s="37"/>
      <c r="L240" s="40"/>
      <c r="M240" s="190"/>
      <c r="N240" s="191"/>
      <c r="O240" s="65"/>
      <c r="P240" s="65"/>
      <c r="Q240" s="65"/>
      <c r="R240" s="65"/>
      <c r="S240" s="65"/>
      <c r="T240" s="66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8" t="s">
        <v>133</v>
      </c>
      <c r="AU240" s="18" t="s">
        <v>83</v>
      </c>
    </row>
    <row r="241" spans="1:65" s="13" customFormat="1" ht="11.25">
      <c r="B241" s="194"/>
      <c r="C241" s="195"/>
      <c r="D241" s="187" t="s">
        <v>135</v>
      </c>
      <c r="E241" s="196" t="s">
        <v>28</v>
      </c>
      <c r="F241" s="197" t="s">
        <v>277</v>
      </c>
      <c r="G241" s="195"/>
      <c r="H241" s="198">
        <v>91.76</v>
      </c>
      <c r="I241" s="199"/>
      <c r="J241" s="195"/>
      <c r="K241" s="195"/>
      <c r="L241" s="200"/>
      <c r="M241" s="201"/>
      <c r="N241" s="202"/>
      <c r="O241" s="202"/>
      <c r="P241" s="202"/>
      <c r="Q241" s="202"/>
      <c r="R241" s="202"/>
      <c r="S241" s="202"/>
      <c r="T241" s="203"/>
      <c r="AT241" s="204" t="s">
        <v>135</v>
      </c>
      <c r="AU241" s="204" t="s">
        <v>83</v>
      </c>
      <c r="AV241" s="13" t="s">
        <v>83</v>
      </c>
      <c r="AW241" s="13" t="s">
        <v>35</v>
      </c>
      <c r="AX241" s="13" t="s">
        <v>73</v>
      </c>
      <c r="AY241" s="204" t="s">
        <v>122</v>
      </c>
    </row>
    <row r="242" spans="1:65" s="13" customFormat="1" ht="11.25">
      <c r="B242" s="194"/>
      <c r="C242" s="195"/>
      <c r="D242" s="187" t="s">
        <v>135</v>
      </c>
      <c r="E242" s="196" t="s">
        <v>28</v>
      </c>
      <c r="F242" s="197" t="s">
        <v>285</v>
      </c>
      <c r="G242" s="195"/>
      <c r="H242" s="198">
        <v>122.84</v>
      </c>
      <c r="I242" s="199"/>
      <c r="J242" s="195"/>
      <c r="K242" s="195"/>
      <c r="L242" s="200"/>
      <c r="M242" s="201"/>
      <c r="N242" s="202"/>
      <c r="O242" s="202"/>
      <c r="P242" s="202"/>
      <c r="Q242" s="202"/>
      <c r="R242" s="202"/>
      <c r="S242" s="202"/>
      <c r="T242" s="203"/>
      <c r="AT242" s="204" t="s">
        <v>135</v>
      </c>
      <c r="AU242" s="204" t="s">
        <v>83</v>
      </c>
      <c r="AV242" s="13" t="s">
        <v>83</v>
      </c>
      <c r="AW242" s="13" t="s">
        <v>35</v>
      </c>
      <c r="AX242" s="13" t="s">
        <v>73</v>
      </c>
      <c r="AY242" s="204" t="s">
        <v>122</v>
      </c>
    </row>
    <row r="243" spans="1:65" s="13" customFormat="1" ht="11.25">
      <c r="B243" s="194"/>
      <c r="C243" s="195"/>
      <c r="D243" s="187" t="s">
        <v>135</v>
      </c>
      <c r="E243" s="196" t="s">
        <v>28</v>
      </c>
      <c r="F243" s="197" t="s">
        <v>299</v>
      </c>
      <c r="G243" s="195"/>
      <c r="H243" s="198">
        <v>34.01</v>
      </c>
      <c r="I243" s="199"/>
      <c r="J243" s="195"/>
      <c r="K243" s="195"/>
      <c r="L243" s="200"/>
      <c r="M243" s="201"/>
      <c r="N243" s="202"/>
      <c r="O243" s="202"/>
      <c r="P243" s="202"/>
      <c r="Q243" s="202"/>
      <c r="R243" s="202"/>
      <c r="S243" s="202"/>
      <c r="T243" s="203"/>
      <c r="AT243" s="204" t="s">
        <v>135</v>
      </c>
      <c r="AU243" s="204" t="s">
        <v>83</v>
      </c>
      <c r="AV243" s="13" t="s">
        <v>83</v>
      </c>
      <c r="AW243" s="13" t="s">
        <v>35</v>
      </c>
      <c r="AX243" s="13" t="s">
        <v>73</v>
      </c>
      <c r="AY243" s="204" t="s">
        <v>122</v>
      </c>
    </row>
    <row r="244" spans="1:65" s="13" customFormat="1" ht="11.25">
      <c r="B244" s="194"/>
      <c r="C244" s="195"/>
      <c r="D244" s="187" t="s">
        <v>135</v>
      </c>
      <c r="E244" s="196" t="s">
        <v>28</v>
      </c>
      <c r="F244" s="197" t="s">
        <v>278</v>
      </c>
      <c r="G244" s="195"/>
      <c r="H244" s="198">
        <v>41.71</v>
      </c>
      <c r="I244" s="199"/>
      <c r="J244" s="195"/>
      <c r="K244" s="195"/>
      <c r="L244" s="200"/>
      <c r="M244" s="201"/>
      <c r="N244" s="202"/>
      <c r="O244" s="202"/>
      <c r="P244" s="202"/>
      <c r="Q244" s="202"/>
      <c r="R244" s="202"/>
      <c r="S244" s="202"/>
      <c r="T244" s="203"/>
      <c r="AT244" s="204" t="s">
        <v>135</v>
      </c>
      <c r="AU244" s="204" t="s">
        <v>83</v>
      </c>
      <c r="AV244" s="13" t="s">
        <v>83</v>
      </c>
      <c r="AW244" s="13" t="s">
        <v>35</v>
      </c>
      <c r="AX244" s="13" t="s">
        <v>73</v>
      </c>
      <c r="AY244" s="204" t="s">
        <v>122</v>
      </c>
    </row>
    <row r="245" spans="1:65" s="13" customFormat="1" ht="11.25">
      <c r="B245" s="194"/>
      <c r="C245" s="195"/>
      <c r="D245" s="187" t="s">
        <v>135</v>
      </c>
      <c r="E245" s="196" t="s">
        <v>28</v>
      </c>
      <c r="F245" s="197" t="s">
        <v>344</v>
      </c>
      <c r="G245" s="195"/>
      <c r="H245" s="198">
        <v>17.29</v>
      </c>
      <c r="I245" s="199"/>
      <c r="J245" s="195"/>
      <c r="K245" s="195"/>
      <c r="L245" s="200"/>
      <c r="M245" s="201"/>
      <c r="N245" s="202"/>
      <c r="O245" s="202"/>
      <c r="P245" s="202"/>
      <c r="Q245" s="202"/>
      <c r="R245" s="202"/>
      <c r="S245" s="202"/>
      <c r="T245" s="203"/>
      <c r="AT245" s="204" t="s">
        <v>135</v>
      </c>
      <c r="AU245" s="204" t="s">
        <v>83</v>
      </c>
      <c r="AV245" s="13" t="s">
        <v>83</v>
      </c>
      <c r="AW245" s="13" t="s">
        <v>35</v>
      </c>
      <c r="AX245" s="13" t="s">
        <v>73</v>
      </c>
      <c r="AY245" s="204" t="s">
        <v>122</v>
      </c>
    </row>
    <row r="246" spans="1:65" s="14" customFormat="1" ht="11.25">
      <c r="B246" s="205"/>
      <c r="C246" s="206"/>
      <c r="D246" s="187" t="s">
        <v>135</v>
      </c>
      <c r="E246" s="207" t="s">
        <v>28</v>
      </c>
      <c r="F246" s="208" t="s">
        <v>157</v>
      </c>
      <c r="G246" s="206"/>
      <c r="H246" s="209">
        <v>307.61</v>
      </c>
      <c r="I246" s="210"/>
      <c r="J246" s="206"/>
      <c r="K246" s="206"/>
      <c r="L246" s="211"/>
      <c r="M246" s="212"/>
      <c r="N246" s="213"/>
      <c r="O246" s="213"/>
      <c r="P246" s="213"/>
      <c r="Q246" s="213"/>
      <c r="R246" s="213"/>
      <c r="S246" s="213"/>
      <c r="T246" s="214"/>
      <c r="AT246" s="215" t="s">
        <v>135</v>
      </c>
      <c r="AU246" s="215" t="s">
        <v>83</v>
      </c>
      <c r="AV246" s="14" t="s">
        <v>129</v>
      </c>
      <c r="AW246" s="14" t="s">
        <v>35</v>
      </c>
      <c r="AX246" s="14" t="s">
        <v>81</v>
      </c>
      <c r="AY246" s="215" t="s">
        <v>122</v>
      </c>
    </row>
    <row r="247" spans="1:65" s="2" customFormat="1" ht="16.5" customHeight="1">
      <c r="A247" s="35"/>
      <c r="B247" s="36"/>
      <c r="C247" s="174" t="s">
        <v>345</v>
      </c>
      <c r="D247" s="174" t="s">
        <v>124</v>
      </c>
      <c r="E247" s="175" t="s">
        <v>346</v>
      </c>
      <c r="F247" s="176" t="s">
        <v>347</v>
      </c>
      <c r="G247" s="177" t="s">
        <v>152</v>
      </c>
      <c r="H247" s="178">
        <v>22.06</v>
      </c>
      <c r="I247" s="179"/>
      <c r="J247" s="180">
        <f>ROUND(I247*H247,2)</f>
        <v>0</v>
      </c>
      <c r="K247" s="176" t="s">
        <v>128</v>
      </c>
      <c r="L247" s="40"/>
      <c r="M247" s="181" t="s">
        <v>28</v>
      </c>
      <c r="N247" s="182" t="s">
        <v>44</v>
      </c>
      <c r="O247" s="65"/>
      <c r="P247" s="183">
        <f>O247*H247</f>
        <v>0</v>
      </c>
      <c r="Q247" s="183">
        <v>1.0000000000000001E-5</v>
      </c>
      <c r="R247" s="183">
        <f>Q247*H247</f>
        <v>2.206E-4</v>
      </c>
      <c r="S247" s="183">
        <v>0</v>
      </c>
      <c r="T247" s="184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5" t="s">
        <v>129</v>
      </c>
      <c r="AT247" s="185" t="s">
        <v>124</v>
      </c>
      <c r="AU247" s="185" t="s">
        <v>83</v>
      </c>
      <c r="AY247" s="18" t="s">
        <v>122</v>
      </c>
      <c r="BE247" s="186">
        <f>IF(N247="základní",J247,0)</f>
        <v>0</v>
      </c>
      <c r="BF247" s="186">
        <f>IF(N247="snížená",J247,0)</f>
        <v>0</v>
      </c>
      <c r="BG247" s="186">
        <f>IF(N247="zákl. přenesená",J247,0)</f>
        <v>0</v>
      </c>
      <c r="BH247" s="186">
        <f>IF(N247="sníž. přenesená",J247,0)</f>
        <v>0</v>
      </c>
      <c r="BI247" s="186">
        <f>IF(N247="nulová",J247,0)</f>
        <v>0</v>
      </c>
      <c r="BJ247" s="18" t="s">
        <v>81</v>
      </c>
      <c r="BK247" s="186">
        <f>ROUND(I247*H247,2)</f>
        <v>0</v>
      </c>
      <c r="BL247" s="18" t="s">
        <v>129</v>
      </c>
      <c r="BM247" s="185" t="s">
        <v>348</v>
      </c>
    </row>
    <row r="248" spans="1:65" s="2" customFormat="1" ht="19.5">
      <c r="A248" s="35"/>
      <c r="B248" s="36"/>
      <c r="C248" s="37"/>
      <c r="D248" s="187" t="s">
        <v>131</v>
      </c>
      <c r="E248" s="37"/>
      <c r="F248" s="188" t="s">
        <v>349</v>
      </c>
      <c r="G248" s="37"/>
      <c r="H248" s="37"/>
      <c r="I248" s="189"/>
      <c r="J248" s="37"/>
      <c r="K248" s="37"/>
      <c r="L248" s="40"/>
      <c r="M248" s="190"/>
      <c r="N248" s="191"/>
      <c r="O248" s="65"/>
      <c r="P248" s="65"/>
      <c r="Q248" s="65"/>
      <c r="R248" s="65"/>
      <c r="S248" s="65"/>
      <c r="T248" s="66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18" t="s">
        <v>131</v>
      </c>
      <c r="AU248" s="18" t="s">
        <v>83</v>
      </c>
    </row>
    <row r="249" spans="1:65" s="2" customFormat="1" ht="11.25">
      <c r="A249" s="35"/>
      <c r="B249" s="36"/>
      <c r="C249" s="37"/>
      <c r="D249" s="192" t="s">
        <v>133</v>
      </c>
      <c r="E249" s="37"/>
      <c r="F249" s="193" t="s">
        <v>350</v>
      </c>
      <c r="G249" s="37"/>
      <c r="H249" s="37"/>
      <c r="I249" s="189"/>
      <c r="J249" s="37"/>
      <c r="K249" s="37"/>
      <c r="L249" s="40"/>
      <c r="M249" s="190"/>
      <c r="N249" s="191"/>
      <c r="O249" s="65"/>
      <c r="P249" s="65"/>
      <c r="Q249" s="65"/>
      <c r="R249" s="65"/>
      <c r="S249" s="65"/>
      <c r="T249" s="66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8" t="s">
        <v>133</v>
      </c>
      <c r="AU249" s="18" t="s">
        <v>83</v>
      </c>
    </row>
    <row r="250" spans="1:65" s="13" customFormat="1" ht="11.25">
      <c r="B250" s="194"/>
      <c r="C250" s="195"/>
      <c r="D250" s="187" t="s">
        <v>135</v>
      </c>
      <c r="E250" s="196" t="s">
        <v>28</v>
      </c>
      <c r="F250" s="197" t="s">
        <v>306</v>
      </c>
      <c r="G250" s="195"/>
      <c r="H250" s="198">
        <v>19.5</v>
      </c>
      <c r="I250" s="199"/>
      <c r="J250" s="195"/>
      <c r="K250" s="195"/>
      <c r="L250" s="200"/>
      <c r="M250" s="201"/>
      <c r="N250" s="202"/>
      <c r="O250" s="202"/>
      <c r="P250" s="202"/>
      <c r="Q250" s="202"/>
      <c r="R250" s="202"/>
      <c r="S250" s="202"/>
      <c r="T250" s="203"/>
      <c r="AT250" s="204" t="s">
        <v>135</v>
      </c>
      <c r="AU250" s="204" t="s">
        <v>83</v>
      </c>
      <c r="AV250" s="13" t="s">
        <v>83</v>
      </c>
      <c r="AW250" s="13" t="s">
        <v>35</v>
      </c>
      <c r="AX250" s="13" t="s">
        <v>73</v>
      </c>
      <c r="AY250" s="204" t="s">
        <v>122</v>
      </c>
    </row>
    <row r="251" spans="1:65" s="13" customFormat="1" ht="11.25">
      <c r="B251" s="194"/>
      <c r="C251" s="195"/>
      <c r="D251" s="187" t="s">
        <v>135</v>
      </c>
      <c r="E251" s="196" t="s">
        <v>28</v>
      </c>
      <c r="F251" s="197" t="s">
        <v>307</v>
      </c>
      <c r="G251" s="195"/>
      <c r="H251" s="198">
        <v>2.56</v>
      </c>
      <c r="I251" s="199"/>
      <c r="J251" s="195"/>
      <c r="K251" s="195"/>
      <c r="L251" s="200"/>
      <c r="M251" s="201"/>
      <c r="N251" s="202"/>
      <c r="O251" s="202"/>
      <c r="P251" s="202"/>
      <c r="Q251" s="202"/>
      <c r="R251" s="202"/>
      <c r="S251" s="202"/>
      <c r="T251" s="203"/>
      <c r="AT251" s="204" t="s">
        <v>135</v>
      </c>
      <c r="AU251" s="204" t="s">
        <v>83</v>
      </c>
      <c r="AV251" s="13" t="s">
        <v>83</v>
      </c>
      <c r="AW251" s="13" t="s">
        <v>35</v>
      </c>
      <c r="AX251" s="13" t="s">
        <v>73</v>
      </c>
      <c r="AY251" s="204" t="s">
        <v>122</v>
      </c>
    </row>
    <row r="252" spans="1:65" s="14" customFormat="1" ht="11.25">
      <c r="B252" s="205"/>
      <c r="C252" s="206"/>
      <c r="D252" s="187" t="s">
        <v>135</v>
      </c>
      <c r="E252" s="207" t="s">
        <v>28</v>
      </c>
      <c r="F252" s="208" t="s">
        <v>157</v>
      </c>
      <c r="G252" s="206"/>
      <c r="H252" s="209">
        <v>22.06</v>
      </c>
      <c r="I252" s="210"/>
      <c r="J252" s="206"/>
      <c r="K252" s="206"/>
      <c r="L252" s="211"/>
      <c r="M252" s="212"/>
      <c r="N252" s="213"/>
      <c r="O252" s="213"/>
      <c r="P252" s="213"/>
      <c r="Q252" s="213"/>
      <c r="R252" s="213"/>
      <c r="S252" s="213"/>
      <c r="T252" s="214"/>
      <c r="AT252" s="215" t="s">
        <v>135</v>
      </c>
      <c r="AU252" s="215" t="s">
        <v>83</v>
      </c>
      <c r="AV252" s="14" t="s">
        <v>129</v>
      </c>
      <c r="AW252" s="14" t="s">
        <v>35</v>
      </c>
      <c r="AX252" s="14" t="s">
        <v>81</v>
      </c>
      <c r="AY252" s="215" t="s">
        <v>122</v>
      </c>
    </row>
    <row r="253" spans="1:65" s="2" customFormat="1" ht="33" customHeight="1">
      <c r="A253" s="35"/>
      <c r="B253" s="36"/>
      <c r="C253" s="174" t="s">
        <v>351</v>
      </c>
      <c r="D253" s="174" t="s">
        <v>124</v>
      </c>
      <c r="E253" s="175" t="s">
        <v>352</v>
      </c>
      <c r="F253" s="176" t="s">
        <v>353</v>
      </c>
      <c r="G253" s="177" t="s">
        <v>273</v>
      </c>
      <c r="H253" s="178">
        <v>5.51</v>
      </c>
      <c r="I253" s="179"/>
      <c r="J253" s="180">
        <f>ROUND(I253*H253,2)</f>
        <v>0</v>
      </c>
      <c r="K253" s="176" t="s">
        <v>128</v>
      </c>
      <c r="L253" s="40"/>
      <c r="M253" s="181" t="s">
        <v>28</v>
      </c>
      <c r="N253" s="182" t="s">
        <v>44</v>
      </c>
      <c r="O253" s="65"/>
      <c r="P253" s="183">
        <f>O253*H253</f>
        <v>0</v>
      </c>
      <c r="Q253" s="183">
        <v>0.16850000000000001</v>
      </c>
      <c r="R253" s="183">
        <f>Q253*H253</f>
        <v>0.92843500000000001</v>
      </c>
      <c r="S253" s="183">
        <v>0</v>
      </c>
      <c r="T253" s="184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85" t="s">
        <v>129</v>
      </c>
      <c r="AT253" s="185" t="s">
        <v>124</v>
      </c>
      <c r="AU253" s="185" t="s">
        <v>83</v>
      </c>
      <c r="AY253" s="18" t="s">
        <v>122</v>
      </c>
      <c r="BE253" s="186">
        <f>IF(N253="základní",J253,0)</f>
        <v>0</v>
      </c>
      <c r="BF253" s="186">
        <f>IF(N253="snížená",J253,0)</f>
        <v>0</v>
      </c>
      <c r="BG253" s="186">
        <f>IF(N253="zákl. přenesená",J253,0)</f>
        <v>0</v>
      </c>
      <c r="BH253" s="186">
        <f>IF(N253="sníž. přenesená",J253,0)</f>
        <v>0</v>
      </c>
      <c r="BI253" s="186">
        <f>IF(N253="nulová",J253,0)</f>
        <v>0</v>
      </c>
      <c r="BJ253" s="18" t="s">
        <v>81</v>
      </c>
      <c r="BK253" s="186">
        <f>ROUND(I253*H253,2)</f>
        <v>0</v>
      </c>
      <c r="BL253" s="18" t="s">
        <v>129</v>
      </c>
      <c r="BM253" s="185" t="s">
        <v>354</v>
      </c>
    </row>
    <row r="254" spans="1:65" s="2" customFormat="1" ht="29.25">
      <c r="A254" s="35"/>
      <c r="B254" s="36"/>
      <c r="C254" s="37"/>
      <c r="D254" s="187" t="s">
        <v>131</v>
      </c>
      <c r="E254" s="37"/>
      <c r="F254" s="188" t="s">
        <v>355</v>
      </c>
      <c r="G254" s="37"/>
      <c r="H254" s="37"/>
      <c r="I254" s="189"/>
      <c r="J254" s="37"/>
      <c r="K254" s="37"/>
      <c r="L254" s="40"/>
      <c r="M254" s="190"/>
      <c r="N254" s="191"/>
      <c r="O254" s="65"/>
      <c r="P254" s="65"/>
      <c r="Q254" s="65"/>
      <c r="R254" s="65"/>
      <c r="S254" s="65"/>
      <c r="T254" s="66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8" t="s">
        <v>131</v>
      </c>
      <c r="AU254" s="18" t="s">
        <v>83</v>
      </c>
    </row>
    <row r="255" spans="1:65" s="2" customFormat="1" ht="11.25">
      <c r="A255" s="35"/>
      <c r="B255" s="36"/>
      <c r="C255" s="37"/>
      <c r="D255" s="192" t="s">
        <v>133</v>
      </c>
      <c r="E255" s="37"/>
      <c r="F255" s="193" t="s">
        <v>356</v>
      </c>
      <c r="G255" s="37"/>
      <c r="H255" s="37"/>
      <c r="I255" s="189"/>
      <c r="J255" s="37"/>
      <c r="K255" s="37"/>
      <c r="L255" s="40"/>
      <c r="M255" s="190"/>
      <c r="N255" s="191"/>
      <c r="O255" s="65"/>
      <c r="P255" s="65"/>
      <c r="Q255" s="65"/>
      <c r="R255" s="65"/>
      <c r="S255" s="65"/>
      <c r="T255" s="66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8" t="s">
        <v>133</v>
      </c>
      <c r="AU255" s="18" t="s">
        <v>83</v>
      </c>
    </row>
    <row r="256" spans="1:65" s="13" customFormat="1" ht="11.25">
      <c r="B256" s="194"/>
      <c r="C256" s="195"/>
      <c r="D256" s="187" t="s">
        <v>135</v>
      </c>
      <c r="E256" s="196" t="s">
        <v>28</v>
      </c>
      <c r="F256" s="197" t="s">
        <v>357</v>
      </c>
      <c r="G256" s="195"/>
      <c r="H256" s="198">
        <v>5.51</v>
      </c>
      <c r="I256" s="199"/>
      <c r="J256" s="195"/>
      <c r="K256" s="195"/>
      <c r="L256" s="200"/>
      <c r="M256" s="201"/>
      <c r="N256" s="202"/>
      <c r="O256" s="202"/>
      <c r="P256" s="202"/>
      <c r="Q256" s="202"/>
      <c r="R256" s="202"/>
      <c r="S256" s="202"/>
      <c r="T256" s="203"/>
      <c r="AT256" s="204" t="s">
        <v>135</v>
      </c>
      <c r="AU256" s="204" t="s">
        <v>83</v>
      </c>
      <c r="AV256" s="13" t="s">
        <v>83</v>
      </c>
      <c r="AW256" s="13" t="s">
        <v>35</v>
      </c>
      <c r="AX256" s="13" t="s">
        <v>73</v>
      </c>
      <c r="AY256" s="204" t="s">
        <v>122</v>
      </c>
    </row>
    <row r="257" spans="1:65" s="14" customFormat="1" ht="11.25">
      <c r="B257" s="205"/>
      <c r="C257" s="206"/>
      <c r="D257" s="187" t="s">
        <v>135</v>
      </c>
      <c r="E257" s="207" t="s">
        <v>28</v>
      </c>
      <c r="F257" s="208" t="s">
        <v>157</v>
      </c>
      <c r="G257" s="206"/>
      <c r="H257" s="209">
        <v>5.51</v>
      </c>
      <c r="I257" s="210"/>
      <c r="J257" s="206"/>
      <c r="K257" s="206"/>
      <c r="L257" s="211"/>
      <c r="M257" s="212"/>
      <c r="N257" s="213"/>
      <c r="O257" s="213"/>
      <c r="P257" s="213"/>
      <c r="Q257" s="213"/>
      <c r="R257" s="213"/>
      <c r="S257" s="213"/>
      <c r="T257" s="214"/>
      <c r="AT257" s="215" t="s">
        <v>135</v>
      </c>
      <c r="AU257" s="215" t="s">
        <v>83</v>
      </c>
      <c r="AV257" s="14" t="s">
        <v>129</v>
      </c>
      <c r="AW257" s="14" t="s">
        <v>35</v>
      </c>
      <c r="AX257" s="14" t="s">
        <v>81</v>
      </c>
      <c r="AY257" s="215" t="s">
        <v>122</v>
      </c>
    </row>
    <row r="258" spans="1:65" s="2" customFormat="1" ht="16.5" customHeight="1">
      <c r="A258" s="35"/>
      <c r="B258" s="36"/>
      <c r="C258" s="217" t="s">
        <v>358</v>
      </c>
      <c r="D258" s="217" t="s">
        <v>173</v>
      </c>
      <c r="E258" s="218" t="s">
        <v>359</v>
      </c>
      <c r="F258" s="219" t="s">
        <v>360</v>
      </c>
      <c r="G258" s="220" t="s">
        <v>273</v>
      </c>
      <c r="H258" s="221">
        <v>3.8050000000000002</v>
      </c>
      <c r="I258" s="222"/>
      <c r="J258" s="223">
        <f>ROUND(I258*H258,2)</f>
        <v>0</v>
      </c>
      <c r="K258" s="219" t="s">
        <v>128</v>
      </c>
      <c r="L258" s="224"/>
      <c r="M258" s="225" t="s">
        <v>28</v>
      </c>
      <c r="N258" s="226" t="s">
        <v>44</v>
      </c>
      <c r="O258" s="65"/>
      <c r="P258" s="183">
        <f>O258*H258</f>
        <v>0</v>
      </c>
      <c r="Q258" s="183">
        <v>0.08</v>
      </c>
      <c r="R258" s="183">
        <f>Q258*H258</f>
        <v>0.3044</v>
      </c>
      <c r="S258" s="183">
        <v>0</v>
      </c>
      <c r="T258" s="184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85" t="s">
        <v>177</v>
      </c>
      <c r="AT258" s="185" t="s">
        <v>173</v>
      </c>
      <c r="AU258" s="185" t="s">
        <v>83</v>
      </c>
      <c r="AY258" s="18" t="s">
        <v>122</v>
      </c>
      <c r="BE258" s="186">
        <f>IF(N258="základní",J258,0)</f>
        <v>0</v>
      </c>
      <c r="BF258" s="186">
        <f>IF(N258="snížená",J258,0)</f>
        <v>0</v>
      </c>
      <c r="BG258" s="186">
        <f>IF(N258="zákl. přenesená",J258,0)</f>
        <v>0</v>
      </c>
      <c r="BH258" s="186">
        <f>IF(N258="sníž. přenesená",J258,0)</f>
        <v>0</v>
      </c>
      <c r="BI258" s="186">
        <f>IF(N258="nulová",J258,0)</f>
        <v>0</v>
      </c>
      <c r="BJ258" s="18" t="s">
        <v>81</v>
      </c>
      <c r="BK258" s="186">
        <f>ROUND(I258*H258,2)</f>
        <v>0</v>
      </c>
      <c r="BL258" s="18" t="s">
        <v>129</v>
      </c>
      <c r="BM258" s="185" t="s">
        <v>361</v>
      </c>
    </row>
    <row r="259" spans="1:65" s="2" customFormat="1" ht="11.25">
      <c r="A259" s="35"/>
      <c r="B259" s="36"/>
      <c r="C259" s="37"/>
      <c r="D259" s="187" t="s">
        <v>131</v>
      </c>
      <c r="E259" s="37"/>
      <c r="F259" s="188" t="s">
        <v>360</v>
      </c>
      <c r="G259" s="37"/>
      <c r="H259" s="37"/>
      <c r="I259" s="189"/>
      <c r="J259" s="37"/>
      <c r="K259" s="37"/>
      <c r="L259" s="40"/>
      <c r="M259" s="190"/>
      <c r="N259" s="191"/>
      <c r="O259" s="65"/>
      <c r="P259" s="65"/>
      <c r="Q259" s="65"/>
      <c r="R259" s="65"/>
      <c r="S259" s="65"/>
      <c r="T259" s="66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8" t="s">
        <v>131</v>
      </c>
      <c r="AU259" s="18" t="s">
        <v>83</v>
      </c>
    </row>
    <row r="260" spans="1:65" s="13" customFormat="1" ht="11.25">
      <c r="B260" s="194"/>
      <c r="C260" s="195"/>
      <c r="D260" s="187" t="s">
        <v>135</v>
      </c>
      <c r="E260" s="196" t="s">
        <v>28</v>
      </c>
      <c r="F260" s="197" t="s">
        <v>362</v>
      </c>
      <c r="G260" s="195"/>
      <c r="H260" s="198">
        <v>3.73</v>
      </c>
      <c r="I260" s="199"/>
      <c r="J260" s="195"/>
      <c r="K260" s="195"/>
      <c r="L260" s="200"/>
      <c r="M260" s="201"/>
      <c r="N260" s="202"/>
      <c r="O260" s="202"/>
      <c r="P260" s="202"/>
      <c r="Q260" s="202"/>
      <c r="R260" s="202"/>
      <c r="S260" s="202"/>
      <c r="T260" s="203"/>
      <c r="AT260" s="204" t="s">
        <v>135</v>
      </c>
      <c r="AU260" s="204" t="s">
        <v>83</v>
      </c>
      <c r="AV260" s="13" t="s">
        <v>83</v>
      </c>
      <c r="AW260" s="13" t="s">
        <v>35</v>
      </c>
      <c r="AX260" s="13" t="s">
        <v>81</v>
      </c>
      <c r="AY260" s="204" t="s">
        <v>122</v>
      </c>
    </row>
    <row r="261" spans="1:65" s="13" customFormat="1" ht="11.25">
      <c r="B261" s="194"/>
      <c r="C261" s="195"/>
      <c r="D261" s="187" t="s">
        <v>135</v>
      </c>
      <c r="E261" s="195"/>
      <c r="F261" s="197" t="s">
        <v>363</v>
      </c>
      <c r="G261" s="195"/>
      <c r="H261" s="198">
        <v>3.8050000000000002</v>
      </c>
      <c r="I261" s="199"/>
      <c r="J261" s="195"/>
      <c r="K261" s="195"/>
      <c r="L261" s="200"/>
      <c r="M261" s="201"/>
      <c r="N261" s="202"/>
      <c r="O261" s="202"/>
      <c r="P261" s="202"/>
      <c r="Q261" s="202"/>
      <c r="R261" s="202"/>
      <c r="S261" s="202"/>
      <c r="T261" s="203"/>
      <c r="AT261" s="204" t="s">
        <v>135</v>
      </c>
      <c r="AU261" s="204" t="s">
        <v>83</v>
      </c>
      <c r="AV261" s="13" t="s">
        <v>83</v>
      </c>
      <c r="AW261" s="13" t="s">
        <v>4</v>
      </c>
      <c r="AX261" s="13" t="s">
        <v>81</v>
      </c>
      <c r="AY261" s="204" t="s">
        <v>122</v>
      </c>
    </row>
    <row r="262" spans="1:65" s="2" customFormat="1" ht="24.2" customHeight="1">
      <c r="A262" s="35"/>
      <c r="B262" s="36"/>
      <c r="C262" s="217" t="s">
        <v>364</v>
      </c>
      <c r="D262" s="217" t="s">
        <v>173</v>
      </c>
      <c r="E262" s="218" t="s">
        <v>365</v>
      </c>
      <c r="F262" s="219" t="s">
        <v>366</v>
      </c>
      <c r="G262" s="220" t="s">
        <v>273</v>
      </c>
      <c r="H262" s="221">
        <v>1</v>
      </c>
      <c r="I262" s="222"/>
      <c r="J262" s="223">
        <f>ROUND(I262*H262,2)</f>
        <v>0</v>
      </c>
      <c r="K262" s="219" t="s">
        <v>128</v>
      </c>
      <c r="L262" s="224"/>
      <c r="M262" s="225" t="s">
        <v>28</v>
      </c>
      <c r="N262" s="226" t="s">
        <v>44</v>
      </c>
      <c r="O262" s="65"/>
      <c r="P262" s="183">
        <f>O262*H262</f>
        <v>0</v>
      </c>
      <c r="Q262" s="183">
        <v>6.5670000000000006E-2</v>
      </c>
      <c r="R262" s="183">
        <f>Q262*H262</f>
        <v>6.5670000000000006E-2</v>
      </c>
      <c r="S262" s="183">
        <v>0</v>
      </c>
      <c r="T262" s="184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85" t="s">
        <v>177</v>
      </c>
      <c r="AT262" s="185" t="s">
        <v>173</v>
      </c>
      <c r="AU262" s="185" t="s">
        <v>83</v>
      </c>
      <c r="AY262" s="18" t="s">
        <v>122</v>
      </c>
      <c r="BE262" s="186">
        <f>IF(N262="základní",J262,0)</f>
        <v>0</v>
      </c>
      <c r="BF262" s="186">
        <f>IF(N262="snížená",J262,0)</f>
        <v>0</v>
      </c>
      <c r="BG262" s="186">
        <f>IF(N262="zákl. přenesená",J262,0)</f>
        <v>0</v>
      </c>
      <c r="BH262" s="186">
        <f>IF(N262="sníž. přenesená",J262,0)</f>
        <v>0</v>
      </c>
      <c r="BI262" s="186">
        <f>IF(N262="nulová",J262,0)</f>
        <v>0</v>
      </c>
      <c r="BJ262" s="18" t="s">
        <v>81</v>
      </c>
      <c r="BK262" s="186">
        <f>ROUND(I262*H262,2)</f>
        <v>0</v>
      </c>
      <c r="BL262" s="18" t="s">
        <v>129</v>
      </c>
      <c r="BM262" s="185" t="s">
        <v>367</v>
      </c>
    </row>
    <row r="263" spans="1:65" s="2" customFormat="1" ht="11.25">
      <c r="A263" s="35"/>
      <c r="B263" s="36"/>
      <c r="C263" s="37"/>
      <c r="D263" s="187" t="s">
        <v>131</v>
      </c>
      <c r="E263" s="37"/>
      <c r="F263" s="188" t="s">
        <v>366</v>
      </c>
      <c r="G263" s="37"/>
      <c r="H263" s="37"/>
      <c r="I263" s="189"/>
      <c r="J263" s="37"/>
      <c r="K263" s="37"/>
      <c r="L263" s="40"/>
      <c r="M263" s="190"/>
      <c r="N263" s="191"/>
      <c r="O263" s="65"/>
      <c r="P263" s="65"/>
      <c r="Q263" s="65"/>
      <c r="R263" s="65"/>
      <c r="S263" s="65"/>
      <c r="T263" s="66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8" t="s">
        <v>131</v>
      </c>
      <c r="AU263" s="18" t="s">
        <v>83</v>
      </c>
    </row>
    <row r="264" spans="1:65" s="13" customFormat="1" ht="11.25">
      <c r="B264" s="194"/>
      <c r="C264" s="195"/>
      <c r="D264" s="187" t="s">
        <v>135</v>
      </c>
      <c r="E264" s="196" t="s">
        <v>28</v>
      </c>
      <c r="F264" s="197" t="s">
        <v>368</v>
      </c>
      <c r="G264" s="195"/>
      <c r="H264" s="198">
        <v>1</v>
      </c>
      <c r="I264" s="199"/>
      <c r="J264" s="195"/>
      <c r="K264" s="195"/>
      <c r="L264" s="200"/>
      <c r="M264" s="201"/>
      <c r="N264" s="202"/>
      <c r="O264" s="202"/>
      <c r="P264" s="202"/>
      <c r="Q264" s="202"/>
      <c r="R264" s="202"/>
      <c r="S264" s="202"/>
      <c r="T264" s="203"/>
      <c r="AT264" s="204" t="s">
        <v>135</v>
      </c>
      <c r="AU264" s="204" t="s">
        <v>83</v>
      </c>
      <c r="AV264" s="13" t="s">
        <v>83</v>
      </c>
      <c r="AW264" s="13" t="s">
        <v>35</v>
      </c>
      <c r="AX264" s="13" t="s">
        <v>81</v>
      </c>
      <c r="AY264" s="204" t="s">
        <v>122</v>
      </c>
    </row>
    <row r="265" spans="1:65" s="2" customFormat="1" ht="21.75" customHeight="1">
      <c r="A265" s="35"/>
      <c r="B265" s="36"/>
      <c r="C265" s="217" t="s">
        <v>369</v>
      </c>
      <c r="D265" s="217" t="s">
        <v>173</v>
      </c>
      <c r="E265" s="218" t="s">
        <v>370</v>
      </c>
      <c r="F265" s="219" t="s">
        <v>371</v>
      </c>
      <c r="G265" s="220" t="s">
        <v>273</v>
      </c>
      <c r="H265" s="221">
        <v>0.78</v>
      </c>
      <c r="I265" s="222"/>
      <c r="J265" s="223">
        <f>ROUND(I265*H265,2)</f>
        <v>0</v>
      </c>
      <c r="K265" s="219" t="s">
        <v>128</v>
      </c>
      <c r="L265" s="224"/>
      <c r="M265" s="225" t="s">
        <v>28</v>
      </c>
      <c r="N265" s="226" t="s">
        <v>44</v>
      </c>
      <c r="O265" s="65"/>
      <c r="P265" s="183">
        <f>O265*H265</f>
        <v>0</v>
      </c>
      <c r="Q265" s="183">
        <v>6.0999999999999999E-2</v>
      </c>
      <c r="R265" s="183">
        <f>Q265*H265</f>
        <v>4.7579999999999997E-2</v>
      </c>
      <c r="S265" s="183">
        <v>0</v>
      </c>
      <c r="T265" s="184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85" t="s">
        <v>177</v>
      </c>
      <c r="AT265" s="185" t="s">
        <v>173</v>
      </c>
      <c r="AU265" s="185" t="s">
        <v>83</v>
      </c>
      <c r="AY265" s="18" t="s">
        <v>122</v>
      </c>
      <c r="BE265" s="186">
        <f>IF(N265="základní",J265,0)</f>
        <v>0</v>
      </c>
      <c r="BF265" s="186">
        <f>IF(N265="snížená",J265,0)</f>
        <v>0</v>
      </c>
      <c r="BG265" s="186">
        <f>IF(N265="zákl. přenesená",J265,0)</f>
        <v>0</v>
      </c>
      <c r="BH265" s="186">
        <f>IF(N265="sníž. přenesená",J265,0)</f>
        <v>0</v>
      </c>
      <c r="BI265" s="186">
        <f>IF(N265="nulová",J265,0)</f>
        <v>0</v>
      </c>
      <c r="BJ265" s="18" t="s">
        <v>81</v>
      </c>
      <c r="BK265" s="186">
        <f>ROUND(I265*H265,2)</f>
        <v>0</v>
      </c>
      <c r="BL265" s="18" t="s">
        <v>129</v>
      </c>
      <c r="BM265" s="185" t="s">
        <v>372</v>
      </c>
    </row>
    <row r="266" spans="1:65" s="2" customFormat="1" ht="11.25">
      <c r="A266" s="35"/>
      <c r="B266" s="36"/>
      <c r="C266" s="37"/>
      <c r="D266" s="187" t="s">
        <v>131</v>
      </c>
      <c r="E266" s="37"/>
      <c r="F266" s="188" t="s">
        <v>371</v>
      </c>
      <c r="G266" s="37"/>
      <c r="H266" s="37"/>
      <c r="I266" s="189"/>
      <c r="J266" s="37"/>
      <c r="K266" s="37"/>
      <c r="L266" s="40"/>
      <c r="M266" s="190"/>
      <c r="N266" s="191"/>
      <c r="O266" s="65"/>
      <c r="P266" s="65"/>
      <c r="Q266" s="65"/>
      <c r="R266" s="65"/>
      <c r="S266" s="65"/>
      <c r="T266" s="66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T266" s="18" t="s">
        <v>131</v>
      </c>
      <c r="AU266" s="18" t="s">
        <v>83</v>
      </c>
    </row>
    <row r="267" spans="1:65" s="13" customFormat="1" ht="11.25">
      <c r="B267" s="194"/>
      <c r="C267" s="195"/>
      <c r="D267" s="187" t="s">
        <v>135</v>
      </c>
      <c r="E267" s="196" t="s">
        <v>28</v>
      </c>
      <c r="F267" s="197" t="s">
        <v>373</v>
      </c>
      <c r="G267" s="195"/>
      <c r="H267" s="198">
        <v>0.78</v>
      </c>
      <c r="I267" s="199"/>
      <c r="J267" s="195"/>
      <c r="K267" s="195"/>
      <c r="L267" s="200"/>
      <c r="M267" s="201"/>
      <c r="N267" s="202"/>
      <c r="O267" s="202"/>
      <c r="P267" s="202"/>
      <c r="Q267" s="202"/>
      <c r="R267" s="202"/>
      <c r="S267" s="202"/>
      <c r="T267" s="203"/>
      <c r="AT267" s="204" t="s">
        <v>135</v>
      </c>
      <c r="AU267" s="204" t="s">
        <v>83</v>
      </c>
      <c r="AV267" s="13" t="s">
        <v>83</v>
      </c>
      <c r="AW267" s="13" t="s">
        <v>35</v>
      </c>
      <c r="AX267" s="13" t="s">
        <v>73</v>
      </c>
      <c r="AY267" s="204" t="s">
        <v>122</v>
      </c>
    </row>
    <row r="268" spans="1:65" s="14" customFormat="1" ht="11.25">
      <c r="B268" s="205"/>
      <c r="C268" s="206"/>
      <c r="D268" s="187" t="s">
        <v>135</v>
      </c>
      <c r="E268" s="207" t="s">
        <v>28</v>
      </c>
      <c r="F268" s="208" t="s">
        <v>157</v>
      </c>
      <c r="G268" s="206"/>
      <c r="H268" s="209">
        <v>0.78</v>
      </c>
      <c r="I268" s="210"/>
      <c r="J268" s="206"/>
      <c r="K268" s="206"/>
      <c r="L268" s="211"/>
      <c r="M268" s="212"/>
      <c r="N268" s="213"/>
      <c r="O268" s="213"/>
      <c r="P268" s="213"/>
      <c r="Q268" s="213"/>
      <c r="R268" s="213"/>
      <c r="S268" s="213"/>
      <c r="T268" s="214"/>
      <c r="AT268" s="215" t="s">
        <v>135</v>
      </c>
      <c r="AU268" s="215" t="s">
        <v>83</v>
      </c>
      <c r="AV268" s="14" t="s">
        <v>129</v>
      </c>
      <c r="AW268" s="14" t="s">
        <v>35</v>
      </c>
      <c r="AX268" s="14" t="s">
        <v>81</v>
      </c>
      <c r="AY268" s="215" t="s">
        <v>122</v>
      </c>
    </row>
    <row r="269" spans="1:65" s="2" customFormat="1" ht="33" customHeight="1">
      <c r="A269" s="35"/>
      <c r="B269" s="36"/>
      <c r="C269" s="174" t="s">
        <v>374</v>
      </c>
      <c r="D269" s="174" t="s">
        <v>124</v>
      </c>
      <c r="E269" s="175" t="s">
        <v>375</v>
      </c>
      <c r="F269" s="176" t="s">
        <v>376</v>
      </c>
      <c r="G269" s="177" t="s">
        <v>273</v>
      </c>
      <c r="H269" s="178">
        <v>36</v>
      </c>
      <c r="I269" s="179"/>
      <c r="J269" s="180">
        <f>ROUND(I269*H269,2)</f>
        <v>0</v>
      </c>
      <c r="K269" s="176" t="s">
        <v>128</v>
      </c>
      <c r="L269" s="40"/>
      <c r="M269" s="181" t="s">
        <v>28</v>
      </c>
      <c r="N269" s="182" t="s">
        <v>44</v>
      </c>
      <c r="O269" s="65"/>
      <c r="P269" s="183">
        <f>O269*H269</f>
        <v>0</v>
      </c>
      <c r="Q269" s="183">
        <v>0.14041999999999999</v>
      </c>
      <c r="R269" s="183">
        <f>Q269*H269</f>
        <v>5.0551199999999996</v>
      </c>
      <c r="S269" s="183">
        <v>0</v>
      </c>
      <c r="T269" s="184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85" t="s">
        <v>129</v>
      </c>
      <c r="AT269" s="185" t="s">
        <v>124</v>
      </c>
      <c r="AU269" s="185" t="s">
        <v>83</v>
      </c>
      <c r="AY269" s="18" t="s">
        <v>122</v>
      </c>
      <c r="BE269" s="186">
        <f>IF(N269="základní",J269,0)</f>
        <v>0</v>
      </c>
      <c r="BF269" s="186">
        <f>IF(N269="snížená",J269,0)</f>
        <v>0</v>
      </c>
      <c r="BG269" s="186">
        <f>IF(N269="zákl. přenesená",J269,0)</f>
        <v>0</v>
      </c>
      <c r="BH269" s="186">
        <f>IF(N269="sníž. přenesená",J269,0)</f>
        <v>0</v>
      </c>
      <c r="BI269" s="186">
        <f>IF(N269="nulová",J269,0)</f>
        <v>0</v>
      </c>
      <c r="BJ269" s="18" t="s">
        <v>81</v>
      </c>
      <c r="BK269" s="186">
        <f>ROUND(I269*H269,2)</f>
        <v>0</v>
      </c>
      <c r="BL269" s="18" t="s">
        <v>129</v>
      </c>
      <c r="BM269" s="185" t="s">
        <v>377</v>
      </c>
    </row>
    <row r="270" spans="1:65" s="2" customFormat="1" ht="29.25">
      <c r="A270" s="35"/>
      <c r="B270" s="36"/>
      <c r="C270" s="37"/>
      <c r="D270" s="187" t="s">
        <v>131</v>
      </c>
      <c r="E270" s="37"/>
      <c r="F270" s="188" t="s">
        <v>378</v>
      </c>
      <c r="G270" s="37"/>
      <c r="H270" s="37"/>
      <c r="I270" s="189"/>
      <c r="J270" s="37"/>
      <c r="K270" s="37"/>
      <c r="L270" s="40"/>
      <c r="M270" s="190"/>
      <c r="N270" s="191"/>
      <c r="O270" s="65"/>
      <c r="P270" s="65"/>
      <c r="Q270" s="65"/>
      <c r="R270" s="65"/>
      <c r="S270" s="65"/>
      <c r="T270" s="66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T270" s="18" t="s">
        <v>131</v>
      </c>
      <c r="AU270" s="18" t="s">
        <v>83</v>
      </c>
    </row>
    <row r="271" spans="1:65" s="2" customFormat="1" ht="11.25">
      <c r="A271" s="35"/>
      <c r="B271" s="36"/>
      <c r="C271" s="37"/>
      <c r="D271" s="192" t="s">
        <v>133</v>
      </c>
      <c r="E271" s="37"/>
      <c r="F271" s="193" t="s">
        <v>379</v>
      </c>
      <c r="G271" s="37"/>
      <c r="H271" s="37"/>
      <c r="I271" s="189"/>
      <c r="J271" s="37"/>
      <c r="K271" s="37"/>
      <c r="L271" s="40"/>
      <c r="M271" s="190"/>
      <c r="N271" s="191"/>
      <c r="O271" s="65"/>
      <c r="P271" s="65"/>
      <c r="Q271" s="65"/>
      <c r="R271" s="65"/>
      <c r="S271" s="65"/>
      <c r="T271" s="66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8" t="s">
        <v>133</v>
      </c>
      <c r="AU271" s="18" t="s">
        <v>83</v>
      </c>
    </row>
    <row r="272" spans="1:65" s="13" customFormat="1" ht="11.25">
      <c r="B272" s="194"/>
      <c r="C272" s="195"/>
      <c r="D272" s="187" t="s">
        <v>135</v>
      </c>
      <c r="E272" s="196" t="s">
        <v>28</v>
      </c>
      <c r="F272" s="197" t="s">
        <v>369</v>
      </c>
      <c r="G272" s="195"/>
      <c r="H272" s="198">
        <v>36</v>
      </c>
      <c r="I272" s="199"/>
      <c r="J272" s="195"/>
      <c r="K272" s="195"/>
      <c r="L272" s="200"/>
      <c r="M272" s="201"/>
      <c r="N272" s="202"/>
      <c r="O272" s="202"/>
      <c r="P272" s="202"/>
      <c r="Q272" s="202"/>
      <c r="R272" s="202"/>
      <c r="S272" s="202"/>
      <c r="T272" s="203"/>
      <c r="AT272" s="204" t="s">
        <v>135</v>
      </c>
      <c r="AU272" s="204" t="s">
        <v>83</v>
      </c>
      <c r="AV272" s="13" t="s">
        <v>83</v>
      </c>
      <c r="AW272" s="13" t="s">
        <v>35</v>
      </c>
      <c r="AX272" s="13" t="s">
        <v>73</v>
      </c>
      <c r="AY272" s="204" t="s">
        <v>122</v>
      </c>
    </row>
    <row r="273" spans="1:65" s="14" customFormat="1" ht="11.25">
      <c r="B273" s="205"/>
      <c r="C273" s="206"/>
      <c r="D273" s="187" t="s">
        <v>135</v>
      </c>
      <c r="E273" s="207" t="s">
        <v>28</v>
      </c>
      <c r="F273" s="208" t="s">
        <v>157</v>
      </c>
      <c r="G273" s="206"/>
      <c r="H273" s="209">
        <v>36</v>
      </c>
      <c r="I273" s="210"/>
      <c r="J273" s="206"/>
      <c r="K273" s="206"/>
      <c r="L273" s="211"/>
      <c r="M273" s="212"/>
      <c r="N273" s="213"/>
      <c r="O273" s="213"/>
      <c r="P273" s="213"/>
      <c r="Q273" s="213"/>
      <c r="R273" s="213"/>
      <c r="S273" s="213"/>
      <c r="T273" s="214"/>
      <c r="AT273" s="215" t="s">
        <v>135</v>
      </c>
      <c r="AU273" s="215" t="s">
        <v>83</v>
      </c>
      <c r="AV273" s="14" t="s">
        <v>129</v>
      </c>
      <c r="AW273" s="14" t="s">
        <v>35</v>
      </c>
      <c r="AX273" s="14" t="s">
        <v>81</v>
      </c>
      <c r="AY273" s="215" t="s">
        <v>122</v>
      </c>
    </row>
    <row r="274" spans="1:65" s="2" customFormat="1" ht="16.5" customHeight="1">
      <c r="A274" s="35"/>
      <c r="B274" s="36"/>
      <c r="C274" s="217" t="s">
        <v>380</v>
      </c>
      <c r="D274" s="217" t="s">
        <v>173</v>
      </c>
      <c r="E274" s="218" t="s">
        <v>381</v>
      </c>
      <c r="F274" s="219" t="s">
        <v>382</v>
      </c>
      <c r="G274" s="220" t="s">
        <v>273</v>
      </c>
      <c r="H274" s="221">
        <v>36.72</v>
      </c>
      <c r="I274" s="222"/>
      <c r="J274" s="223">
        <f>ROUND(I274*H274,2)</f>
        <v>0</v>
      </c>
      <c r="K274" s="219" t="s">
        <v>128</v>
      </c>
      <c r="L274" s="224"/>
      <c r="M274" s="225" t="s">
        <v>28</v>
      </c>
      <c r="N274" s="226" t="s">
        <v>44</v>
      </c>
      <c r="O274" s="65"/>
      <c r="P274" s="183">
        <f>O274*H274</f>
        <v>0</v>
      </c>
      <c r="Q274" s="183">
        <v>4.4999999999999998E-2</v>
      </c>
      <c r="R274" s="183">
        <f>Q274*H274</f>
        <v>1.6523999999999999</v>
      </c>
      <c r="S274" s="183">
        <v>0</v>
      </c>
      <c r="T274" s="184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85" t="s">
        <v>177</v>
      </c>
      <c r="AT274" s="185" t="s">
        <v>173</v>
      </c>
      <c r="AU274" s="185" t="s">
        <v>83</v>
      </c>
      <c r="AY274" s="18" t="s">
        <v>122</v>
      </c>
      <c r="BE274" s="186">
        <f>IF(N274="základní",J274,0)</f>
        <v>0</v>
      </c>
      <c r="BF274" s="186">
        <f>IF(N274="snížená",J274,0)</f>
        <v>0</v>
      </c>
      <c r="BG274" s="186">
        <f>IF(N274="zákl. přenesená",J274,0)</f>
        <v>0</v>
      </c>
      <c r="BH274" s="186">
        <f>IF(N274="sníž. přenesená",J274,0)</f>
        <v>0</v>
      </c>
      <c r="BI274" s="186">
        <f>IF(N274="nulová",J274,0)</f>
        <v>0</v>
      </c>
      <c r="BJ274" s="18" t="s">
        <v>81</v>
      </c>
      <c r="BK274" s="186">
        <f>ROUND(I274*H274,2)</f>
        <v>0</v>
      </c>
      <c r="BL274" s="18" t="s">
        <v>129</v>
      </c>
      <c r="BM274" s="185" t="s">
        <v>383</v>
      </c>
    </row>
    <row r="275" spans="1:65" s="2" customFormat="1" ht="11.25">
      <c r="A275" s="35"/>
      <c r="B275" s="36"/>
      <c r="C275" s="37"/>
      <c r="D275" s="187" t="s">
        <v>131</v>
      </c>
      <c r="E275" s="37"/>
      <c r="F275" s="188" t="s">
        <v>382</v>
      </c>
      <c r="G275" s="37"/>
      <c r="H275" s="37"/>
      <c r="I275" s="189"/>
      <c r="J275" s="37"/>
      <c r="K275" s="37"/>
      <c r="L275" s="40"/>
      <c r="M275" s="190"/>
      <c r="N275" s="191"/>
      <c r="O275" s="65"/>
      <c r="P275" s="65"/>
      <c r="Q275" s="65"/>
      <c r="R275" s="65"/>
      <c r="S275" s="65"/>
      <c r="T275" s="66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8" t="s">
        <v>131</v>
      </c>
      <c r="AU275" s="18" t="s">
        <v>83</v>
      </c>
    </row>
    <row r="276" spans="1:65" s="13" customFormat="1" ht="11.25">
      <c r="B276" s="194"/>
      <c r="C276" s="195"/>
      <c r="D276" s="187" t="s">
        <v>135</v>
      </c>
      <c r="E276" s="196" t="s">
        <v>28</v>
      </c>
      <c r="F276" s="197" t="s">
        <v>369</v>
      </c>
      <c r="G276" s="195"/>
      <c r="H276" s="198">
        <v>36</v>
      </c>
      <c r="I276" s="199"/>
      <c r="J276" s="195"/>
      <c r="K276" s="195"/>
      <c r="L276" s="200"/>
      <c r="M276" s="201"/>
      <c r="N276" s="202"/>
      <c r="O276" s="202"/>
      <c r="P276" s="202"/>
      <c r="Q276" s="202"/>
      <c r="R276" s="202"/>
      <c r="S276" s="202"/>
      <c r="T276" s="203"/>
      <c r="AT276" s="204" t="s">
        <v>135</v>
      </c>
      <c r="AU276" s="204" t="s">
        <v>83</v>
      </c>
      <c r="AV276" s="13" t="s">
        <v>83</v>
      </c>
      <c r="AW276" s="13" t="s">
        <v>35</v>
      </c>
      <c r="AX276" s="13" t="s">
        <v>73</v>
      </c>
      <c r="AY276" s="204" t="s">
        <v>122</v>
      </c>
    </row>
    <row r="277" spans="1:65" s="14" customFormat="1" ht="11.25">
      <c r="B277" s="205"/>
      <c r="C277" s="206"/>
      <c r="D277" s="187" t="s">
        <v>135</v>
      </c>
      <c r="E277" s="207" t="s">
        <v>28</v>
      </c>
      <c r="F277" s="208" t="s">
        <v>157</v>
      </c>
      <c r="G277" s="206"/>
      <c r="H277" s="209">
        <v>36</v>
      </c>
      <c r="I277" s="210"/>
      <c r="J277" s="206"/>
      <c r="K277" s="206"/>
      <c r="L277" s="211"/>
      <c r="M277" s="212"/>
      <c r="N277" s="213"/>
      <c r="O277" s="213"/>
      <c r="P277" s="213"/>
      <c r="Q277" s="213"/>
      <c r="R277" s="213"/>
      <c r="S277" s="213"/>
      <c r="T277" s="214"/>
      <c r="AT277" s="215" t="s">
        <v>135</v>
      </c>
      <c r="AU277" s="215" t="s">
        <v>83</v>
      </c>
      <c r="AV277" s="14" t="s">
        <v>129</v>
      </c>
      <c r="AW277" s="14" t="s">
        <v>35</v>
      </c>
      <c r="AX277" s="14" t="s">
        <v>81</v>
      </c>
      <c r="AY277" s="215" t="s">
        <v>122</v>
      </c>
    </row>
    <row r="278" spans="1:65" s="13" customFormat="1" ht="11.25">
      <c r="B278" s="194"/>
      <c r="C278" s="195"/>
      <c r="D278" s="187" t="s">
        <v>135</v>
      </c>
      <c r="E278" s="195"/>
      <c r="F278" s="197" t="s">
        <v>384</v>
      </c>
      <c r="G278" s="195"/>
      <c r="H278" s="198">
        <v>36.72</v>
      </c>
      <c r="I278" s="199"/>
      <c r="J278" s="195"/>
      <c r="K278" s="195"/>
      <c r="L278" s="200"/>
      <c r="M278" s="201"/>
      <c r="N278" s="202"/>
      <c r="O278" s="202"/>
      <c r="P278" s="202"/>
      <c r="Q278" s="202"/>
      <c r="R278" s="202"/>
      <c r="S278" s="202"/>
      <c r="T278" s="203"/>
      <c r="AT278" s="204" t="s">
        <v>135</v>
      </c>
      <c r="AU278" s="204" t="s">
        <v>83</v>
      </c>
      <c r="AV278" s="13" t="s">
        <v>83</v>
      </c>
      <c r="AW278" s="13" t="s">
        <v>4</v>
      </c>
      <c r="AX278" s="13" t="s">
        <v>81</v>
      </c>
      <c r="AY278" s="204" t="s">
        <v>122</v>
      </c>
    </row>
    <row r="279" spans="1:65" s="2" customFormat="1" ht="24.2" customHeight="1">
      <c r="A279" s="35"/>
      <c r="B279" s="36"/>
      <c r="C279" s="174" t="s">
        <v>385</v>
      </c>
      <c r="D279" s="174" t="s">
        <v>124</v>
      </c>
      <c r="E279" s="175" t="s">
        <v>386</v>
      </c>
      <c r="F279" s="176" t="s">
        <v>387</v>
      </c>
      <c r="G279" s="177" t="s">
        <v>273</v>
      </c>
      <c r="H279" s="178">
        <v>66.709999999999994</v>
      </c>
      <c r="I279" s="179"/>
      <c r="J279" s="180">
        <f>ROUND(I279*H279,2)</f>
        <v>0</v>
      </c>
      <c r="K279" s="176" t="s">
        <v>128</v>
      </c>
      <c r="L279" s="40"/>
      <c r="M279" s="181" t="s">
        <v>28</v>
      </c>
      <c r="N279" s="182" t="s">
        <v>44</v>
      </c>
      <c r="O279" s="65"/>
      <c r="P279" s="183">
        <f>O279*H279</f>
        <v>0</v>
      </c>
      <c r="Q279" s="183">
        <v>0</v>
      </c>
      <c r="R279" s="183">
        <f>Q279*H279</f>
        <v>0</v>
      </c>
      <c r="S279" s="183">
        <v>0</v>
      </c>
      <c r="T279" s="184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85" t="s">
        <v>129</v>
      </c>
      <c r="AT279" s="185" t="s">
        <v>124</v>
      </c>
      <c r="AU279" s="185" t="s">
        <v>83</v>
      </c>
      <c r="AY279" s="18" t="s">
        <v>122</v>
      </c>
      <c r="BE279" s="186">
        <f>IF(N279="základní",J279,0)</f>
        <v>0</v>
      </c>
      <c r="BF279" s="186">
        <f>IF(N279="snížená",J279,0)</f>
        <v>0</v>
      </c>
      <c r="BG279" s="186">
        <f>IF(N279="zákl. přenesená",J279,0)</f>
        <v>0</v>
      </c>
      <c r="BH279" s="186">
        <f>IF(N279="sníž. přenesená",J279,0)</f>
        <v>0</v>
      </c>
      <c r="BI279" s="186">
        <f>IF(N279="nulová",J279,0)</f>
        <v>0</v>
      </c>
      <c r="BJ279" s="18" t="s">
        <v>81</v>
      </c>
      <c r="BK279" s="186">
        <f>ROUND(I279*H279,2)</f>
        <v>0</v>
      </c>
      <c r="BL279" s="18" t="s">
        <v>129</v>
      </c>
      <c r="BM279" s="185" t="s">
        <v>388</v>
      </c>
    </row>
    <row r="280" spans="1:65" s="2" customFormat="1" ht="19.5">
      <c r="A280" s="35"/>
      <c r="B280" s="36"/>
      <c r="C280" s="37"/>
      <c r="D280" s="187" t="s">
        <v>131</v>
      </c>
      <c r="E280" s="37"/>
      <c r="F280" s="188" t="s">
        <v>389</v>
      </c>
      <c r="G280" s="37"/>
      <c r="H280" s="37"/>
      <c r="I280" s="189"/>
      <c r="J280" s="37"/>
      <c r="K280" s="37"/>
      <c r="L280" s="40"/>
      <c r="M280" s="190"/>
      <c r="N280" s="191"/>
      <c r="O280" s="65"/>
      <c r="P280" s="65"/>
      <c r="Q280" s="65"/>
      <c r="R280" s="65"/>
      <c r="S280" s="65"/>
      <c r="T280" s="66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T280" s="18" t="s">
        <v>131</v>
      </c>
      <c r="AU280" s="18" t="s">
        <v>83</v>
      </c>
    </row>
    <row r="281" spans="1:65" s="2" customFormat="1" ht="11.25">
      <c r="A281" s="35"/>
      <c r="B281" s="36"/>
      <c r="C281" s="37"/>
      <c r="D281" s="192" t="s">
        <v>133</v>
      </c>
      <c r="E281" s="37"/>
      <c r="F281" s="193" t="s">
        <v>390</v>
      </c>
      <c r="G281" s="37"/>
      <c r="H281" s="37"/>
      <c r="I281" s="189"/>
      <c r="J281" s="37"/>
      <c r="K281" s="37"/>
      <c r="L281" s="40"/>
      <c r="M281" s="190"/>
      <c r="N281" s="191"/>
      <c r="O281" s="65"/>
      <c r="P281" s="65"/>
      <c r="Q281" s="65"/>
      <c r="R281" s="65"/>
      <c r="S281" s="65"/>
      <c r="T281" s="66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18" t="s">
        <v>133</v>
      </c>
      <c r="AU281" s="18" t="s">
        <v>83</v>
      </c>
    </row>
    <row r="282" spans="1:65" s="13" customFormat="1" ht="11.25">
      <c r="B282" s="194"/>
      <c r="C282" s="195"/>
      <c r="D282" s="187" t="s">
        <v>135</v>
      </c>
      <c r="E282" s="196" t="s">
        <v>28</v>
      </c>
      <c r="F282" s="197" t="s">
        <v>391</v>
      </c>
      <c r="G282" s="195"/>
      <c r="H282" s="198">
        <v>66.709999999999994</v>
      </c>
      <c r="I282" s="199"/>
      <c r="J282" s="195"/>
      <c r="K282" s="195"/>
      <c r="L282" s="200"/>
      <c r="M282" s="201"/>
      <c r="N282" s="202"/>
      <c r="O282" s="202"/>
      <c r="P282" s="202"/>
      <c r="Q282" s="202"/>
      <c r="R282" s="202"/>
      <c r="S282" s="202"/>
      <c r="T282" s="203"/>
      <c r="AT282" s="204" t="s">
        <v>135</v>
      </c>
      <c r="AU282" s="204" t="s">
        <v>83</v>
      </c>
      <c r="AV282" s="13" t="s">
        <v>83</v>
      </c>
      <c r="AW282" s="13" t="s">
        <v>35</v>
      </c>
      <c r="AX282" s="13" t="s">
        <v>81</v>
      </c>
      <c r="AY282" s="204" t="s">
        <v>122</v>
      </c>
    </row>
    <row r="283" spans="1:65" s="2" customFormat="1" ht="33" customHeight="1">
      <c r="A283" s="35"/>
      <c r="B283" s="36"/>
      <c r="C283" s="174" t="s">
        <v>392</v>
      </c>
      <c r="D283" s="174" t="s">
        <v>124</v>
      </c>
      <c r="E283" s="175" t="s">
        <v>393</v>
      </c>
      <c r="F283" s="176" t="s">
        <v>394</v>
      </c>
      <c r="G283" s="177" t="s">
        <v>273</v>
      </c>
      <c r="H283" s="178">
        <v>284.51</v>
      </c>
      <c r="I283" s="179"/>
      <c r="J283" s="180">
        <f>ROUND(I283*H283,2)</f>
        <v>0</v>
      </c>
      <c r="K283" s="176" t="s">
        <v>128</v>
      </c>
      <c r="L283" s="40"/>
      <c r="M283" s="181" t="s">
        <v>28</v>
      </c>
      <c r="N283" s="182" t="s">
        <v>44</v>
      </c>
      <c r="O283" s="65"/>
      <c r="P283" s="183">
        <f>O283*H283</f>
        <v>0</v>
      </c>
      <c r="Q283" s="183">
        <v>6.0999999999999997E-4</v>
      </c>
      <c r="R283" s="183">
        <f>Q283*H283</f>
        <v>0.17355109999999999</v>
      </c>
      <c r="S283" s="183">
        <v>0</v>
      </c>
      <c r="T283" s="184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85" t="s">
        <v>129</v>
      </c>
      <c r="AT283" s="185" t="s">
        <v>124</v>
      </c>
      <c r="AU283" s="185" t="s">
        <v>83</v>
      </c>
      <c r="AY283" s="18" t="s">
        <v>122</v>
      </c>
      <c r="BE283" s="186">
        <f>IF(N283="základní",J283,0)</f>
        <v>0</v>
      </c>
      <c r="BF283" s="186">
        <f>IF(N283="snížená",J283,0)</f>
        <v>0</v>
      </c>
      <c r="BG283" s="186">
        <f>IF(N283="zákl. přenesená",J283,0)</f>
        <v>0</v>
      </c>
      <c r="BH283" s="186">
        <f>IF(N283="sníž. přenesená",J283,0)</f>
        <v>0</v>
      </c>
      <c r="BI283" s="186">
        <f>IF(N283="nulová",J283,0)</f>
        <v>0</v>
      </c>
      <c r="BJ283" s="18" t="s">
        <v>81</v>
      </c>
      <c r="BK283" s="186">
        <f>ROUND(I283*H283,2)</f>
        <v>0</v>
      </c>
      <c r="BL283" s="18" t="s">
        <v>129</v>
      </c>
      <c r="BM283" s="185" t="s">
        <v>395</v>
      </c>
    </row>
    <row r="284" spans="1:65" s="2" customFormat="1" ht="39">
      <c r="A284" s="35"/>
      <c r="B284" s="36"/>
      <c r="C284" s="37"/>
      <c r="D284" s="187" t="s">
        <v>131</v>
      </c>
      <c r="E284" s="37"/>
      <c r="F284" s="188" t="s">
        <v>396</v>
      </c>
      <c r="G284" s="37"/>
      <c r="H284" s="37"/>
      <c r="I284" s="189"/>
      <c r="J284" s="37"/>
      <c r="K284" s="37"/>
      <c r="L284" s="40"/>
      <c r="M284" s="190"/>
      <c r="N284" s="191"/>
      <c r="O284" s="65"/>
      <c r="P284" s="65"/>
      <c r="Q284" s="65"/>
      <c r="R284" s="65"/>
      <c r="S284" s="65"/>
      <c r="T284" s="66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T284" s="18" t="s">
        <v>131</v>
      </c>
      <c r="AU284" s="18" t="s">
        <v>83</v>
      </c>
    </row>
    <row r="285" spans="1:65" s="2" customFormat="1" ht="11.25">
      <c r="A285" s="35"/>
      <c r="B285" s="36"/>
      <c r="C285" s="37"/>
      <c r="D285" s="192" t="s">
        <v>133</v>
      </c>
      <c r="E285" s="37"/>
      <c r="F285" s="193" t="s">
        <v>397</v>
      </c>
      <c r="G285" s="37"/>
      <c r="H285" s="37"/>
      <c r="I285" s="189"/>
      <c r="J285" s="37"/>
      <c r="K285" s="37"/>
      <c r="L285" s="40"/>
      <c r="M285" s="190"/>
      <c r="N285" s="191"/>
      <c r="O285" s="65"/>
      <c r="P285" s="65"/>
      <c r="Q285" s="65"/>
      <c r="R285" s="65"/>
      <c r="S285" s="65"/>
      <c r="T285" s="66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8" t="s">
        <v>133</v>
      </c>
      <c r="AU285" s="18" t="s">
        <v>83</v>
      </c>
    </row>
    <row r="286" spans="1:65" s="13" customFormat="1" ht="11.25">
      <c r="B286" s="194"/>
      <c r="C286" s="195"/>
      <c r="D286" s="187" t="s">
        <v>135</v>
      </c>
      <c r="E286" s="196" t="s">
        <v>28</v>
      </c>
      <c r="F286" s="197" t="s">
        <v>398</v>
      </c>
      <c r="G286" s="195"/>
      <c r="H286" s="198">
        <v>284.51</v>
      </c>
      <c r="I286" s="199"/>
      <c r="J286" s="195"/>
      <c r="K286" s="195"/>
      <c r="L286" s="200"/>
      <c r="M286" s="201"/>
      <c r="N286" s="202"/>
      <c r="O286" s="202"/>
      <c r="P286" s="202"/>
      <c r="Q286" s="202"/>
      <c r="R286" s="202"/>
      <c r="S286" s="202"/>
      <c r="T286" s="203"/>
      <c r="AT286" s="204" t="s">
        <v>135</v>
      </c>
      <c r="AU286" s="204" t="s">
        <v>83</v>
      </c>
      <c r="AV286" s="13" t="s">
        <v>83</v>
      </c>
      <c r="AW286" s="13" t="s">
        <v>35</v>
      </c>
      <c r="AX286" s="13" t="s">
        <v>73</v>
      </c>
      <c r="AY286" s="204" t="s">
        <v>122</v>
      </c>
    </row>
    <row r="287" spans="1:65" s="14" customFormat="1" ht="11.25">
      <c r="B287" s="205"/>
      <c r="C287" s="206"/>
      <c r="D287" s="187" t="s">
        <v>135</v>
      </c>
      <c r="E287" s="207" t="s">
        <v>28</v>
      </c>
      <c r="F287" s="208" t="s">
        <v>157</v>
      </c>
      <c r="G287" s="206"/>
      <c r="H287" s="209">
        <v>284.51</v>
      </c>
      <c r="I287" s="210"/>
      <c r="J287" s="206"/>
      <c r="K287" s="206"/>
      <c r="L287" s="211"/>
      <c r="M287" s="212"/>
      <c r="N287" s="213"/>
      <c r="O287" s="213"/>
      <c r="P287" s="213"/>
      <c r="Q287" s="213"/>
      <c r="R287" s="213"/>
      <c r="S287" s="213"/>
      <c r="T287" s="214"/>
      <c r="AT287" s="215" t="s">
        <v>135</v>
      </c>
      <c r="AU287" s="215" t="s">
        <v>83</v>
      </c>
      <c r="AV287" s="14" t="s">
        <v>129</v>
      </c>
      <c r="AW287" s="14" t="s">
        <v>35</v>
      </c>
      <c r="AX287" s="14" t="s">
        <v>81</v>
      </c>
      <c r="AY287" s="215" t="s">
        <v>122</v>
      </c>
    </row>
    <row r="288" spans="1:65" s="2" customFormat="1" ht="16.5" customHeight="1">
      <c r="A288" s="35"/>
      <c r="B288" s="36"/>
      <c r="C288" s="174" t="s">
        <v>399</v>
      </c>
      <c r="D288" s="174" t="s">
        <v>124</v>
      </c>
      <c r="E288" s="175" t="s">
        <v>400</v>
      </c>
      <c r="F288" s="176" t="s">
        <v>401</v>
      </c>
      <c r="G288" s="177" t="s">
        <v>273</v>
      </c>
      <c r="H288" s="178">
        <v>66.709999999999994</v>
      </c>
      <c r="I288" s="179"/>
      <c r="J288" s="180">
        <f>ROUND(I288*H288,2)</f>
        <v>0</v>
      </c>
      <c r="K288" s="176" t="s">
        <v>128</v>
      </c>
      <c r="L288" s="40"/>
      <c r="M288" s="181" t="s">
        <v>28</v>
      </c>
      <c r="N288" s="182" t="s">
        <v>44</v>
      </c>
      <c r="O288" s="65"/>
      <c r="P288" s="183">
        <f>O288*H288</f>
        <v>0</v>
      </c>
      <c r="Q288" s="183">
        <v>0</v>
      </c>
      <c r="R288" s="183">
        <f>Q288*H288</f>
        <v>0</v>
      </c>
      <c r="S288" s="183">
        <v>0</v>
      </c>
      <c r="T288" s="184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85" t="s">
        <v>129</v>
      </c>
      <c r="AT288" s="185" t="s">
        <v>124</v>
      </c>
      <c r="AU288" s="185" t="s">
        <v>83</v>
      </c>
      <c r="AY288" s="18" t="s">
        <v>122</v>
      </c>
      <c r="BE288" s="186">
        <f>IF(N288="základní",J288,0)</f>
        <v>0</v>
      </c>
      <c r="BF288" s="186">
        <f>IF(N288="snížená",J288,0)</f>
        <v>0</v>
      </c>
      <c r="BG288" s="186">
        <f>IF(N288="zákl. přenesená",J288,0)</f>
        <v>0</v>
      </c>
      <c r="BH288" s="186">
        <f>IF(N288="sníž. přenesená",J288,0)</f>
        <v>0</v>
      </c>
      <c r="BI288" s="186">
        <f>IF(N288="nulová",J288,0)</f>
        <v>0</v>
      </c>
      <c r="BJ288" s="18" t="s">
        <v>81</v>
      </c>
      <c r="BK288" s="186">
        <f>ROUND(I288*H288,2)</f>
        <v>0</v>
      </c>
      <c r="BL288" s="18" t="s">
        <v>129</v>
      </c>
      <c r="BM288" s="185" t="s">
        <v>402</v>
      </c>
    </row>
    <row r="289" spans="1:65" s="2" customFormat="1" ht="19.5">
      <c r="A289" s="35"/>
      <c r="B289" s="36"/>
      <c r="C289" s="37"/>
      <c r="D289" s="187" t="s">
        <v>131</v>
      </c>
      <c r="E289" s="37"/>
      <c r="F289" s="188" t="s">
        <v>403</v>
      </c>
      <c r="G289" s="37"/>
      <c r="H289" s="37"/>
      <c r="I289" s="189"/>
      <c r="J289" s="37"/>
      <c r="K289" s="37"/>
      <c r="L289" s="40"/>
      <c r="M289" s="190"/>
      <c r="N289" s="191"/>
      <c r="O289" s="65"/>
      <c r="P289" s="65"/>
      <c r="Q289" s="65"/>
      <c r="R289" s="65"/>
      <c r="S289" s="65"/>
      <c r="T289" s="66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8" t="s">
        <v>131</v>
      </c>
      <c r="AU289" s="18" t="s">
        <v>83</v>
      </c>
    </row>
    <row r="290" spans="1:65" s="2" customFormat="1" ht="11.25">
      <c r="A290" s="35"/>
      <c r="B290" s="36"/>
      <c r="C290" s="37"/>
      <c r="D290" s="192" t="s">
        <v>133</v>
      </c>
      <c r="E290" s="37"/>
      <c r="F290" s="193" t="s">
        <v>404</v>
      </c>
      <c r="G290" s="37"/>
      <c r="H290" s="37"/>
      <c r="I290" s="189"/>
      <c r="J290" s="37"/>
      <c r="K290" s="37"/>
      <c r="L290" s="40"/>
      <c r="M290" s="190"/>
      <c r="N290" s="191"/>
      <c r="O290" s="65"/>
      <c r="P290" s="65"/>
      <c r="Q290" s="65"/>
      <c r="R290" s="65"/>
      <c r="S290" s="65"/>
      <c r="T290" s="66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T290" s="18" t="s">
        <v>133</v>
      </c>
      <c r="AU290" s="18" t="s">
        <v>83</v>
      </c>
    </row>
    <row r="291" spans="1:65" s="13" customFormat="1" ht="11.25">
      <c r="B291" s="194"/>
      <c r="C291" s="195"/>
      <c r="D291" s="187" t="s">
        <v>135</v>
      </c>
      <c r="E291" s="196" t="s">
        <v>28</v>
      </c>
      <c r="F291" s="197" t="s">
        <v>391</v>
      </c>
      <c r="G291" s="195"/>
      <c r="H291" s="198">
        <v>66.709999999999994</v>
      </c>
      <c r="I291" s="199"/>
      <c r="J291" s="195"/>
      <c r="K291" s="195"/>
      <c r="L291" s="200"/>
      <c r="M291" s="201"/>
      <c r="N291" s="202"/>
      <c r="O291" s="202"/>
      <c r="P291" s="202"/>
      <c r="Q291" s="202"/>
      <c r="R291" s="202"/>
      <c r="S291" s="202"/>
      <c r="T291" s="203"/>
      <c r="AT291" s="204" t="s">
        <v>135</v>
      </c>
      <c r="AU291" s="204" t="s">
        <v>83</v>
      </c>
      <c r="AV291" s="13" t="s">
        <v>83</v>
      </c>
      <c r="AW291" s="13" t="s">
        <v>35</v>
      </c>
      <c r="AX291" s="13" t="s">
        <v>81</v>
      </c>
      <c r="AY291" s="204" t="s">
        <v>122</v>
      </c>
    </row>
    <row r="292" spans="1:65" s="2" customFormat="1" ht="24.2" customHeight="1">
      <c r="A292" s="35"/>
      <c r="B292" s="36"/>
      <c r="C292" s="174" t="s">
        <v>405</v>
      </c>
      <c r="D292" s="174" t="s">
        <v>124</v>
      </c>
      <c r="E292" s="175" t="s">
        <v>406</v>
      </c>
      <c r="F292" s="176" t="s">
        <v>407</v>
      </c>
      <c r="G292" s="177" t="s">
        <v>273</v>
      </c>
      <c r="H292" s="178">
        <v>323.5</v>
      </c>
      <c r="I292" s="179"/>
      <c r="J292" s="180">
        <f>ROUND(I292*H292,2)</f>
        <v>0</v>
      </c>
      <c r="K292" s="176" t="s">
        <v>128</v>
      </c>
      <c r="L292" s="40"/>
      <c r="M292" s="181" t="s">
        <v>28</v>
      </c>
      <c r="N292" s="182" t="s">
        <v>44</v>
      </c>
      <c r="O292" s="65"/>
      <c r="P292" s="183">
        <f>O292*H292</f>
        <v>0</v>
      </c>
      <c r="Q292" s="183">
        <v>0</v>
      </c>
      <c r="R292" s="183">
        <f>Q292*H292</f>
        <v>0</v>
      </c>
      <c r="S292" s="183">
        <v>0</v>
      </c>
      <c r="T292" s="184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85" t="s">
        <v>129</v>
      </c>
      <c r="AT292" s="185" t="s">
        <v>124</v>
      </c>
      <c r="AU292" s="185" t="s">
        <v>83</v>
      </c>
      <c r="AY292" s="18" t="s">
        <v>122</v>
      </c>
      <c r="BE292" s="186">
        <f>IF(N292="základní",J292,0)</f>
        <v>0</v>
      </c>
      <c r="BF292" s="186">
        <f>IF(N292="snížená",J292,0)</f>
        <v>0</v>
      </c>
      <c r="BG292" s="186">
        <f>IF(N292="zákl. přenesená",J292,0)</f>
        <v>0</v>
      </c>
      <c r="BH292" s="186">
        <f>IF(N292="sníž. přenesená",J292,0)</f>
        <v>0</v>
      </c>
      <c r="BI292" s="186">
        <f>IF(N292="nulová",J292,0)</f>
        <v>0</v>
      </c>
      <c r="BJ292" s="18" t="s">
        <v>81</v>
      </c>
      <c r="BK292" s="186">
        <f>ROUND(I292*H292,2)</f>
        <v>0</v>
      </c>
      <c r="BL292" s="18" t="s">
        <v>129</v>
      </c>
      <c r="BM292" s="185" t="s">
        <v>408</v>
      </c>
    </row>
    <row r="293" spans="1:65" s="2" customFormat="1" ht="19.5">
      <c r="A293" s="35"/>
      <c r="B293" s="36"/>
      <c r="C293" s="37"/>
      <c r="D293" s="187" t="s">
        <v>131</v>
      </c>
      <c r="E293" s="37"/>
      <c r="F293" s="188" t="s">
        <v>409</v>
      </c>
      <c r="G293" s="37"/>
      <c r="H293" s="37"/>
      <c r="I293" s="189"/>
      <c r="J293" s="37"/>
      <c r="K293" s="37"/>
      <c r="L293" s="40"/>
      <c r="M293" s="190"/>
      <c r="N293" s="191"/>
      <c r="O293" s="65"/>
      <c r="P293" s="65"/>
      <c r="Q293" s="65"/>
      <c r="R293" s="65"/>
      <c r="S293" s="65"/>
      <c r="T293" s="66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T293" s="18" t="s">
        <v>131</v>
      </c>
      <c r="AU293" s="18" t="s">
        <v>83</v>
      </c>
    </row>
    <row r="294" spans="1:65" s="2" customFormat="1" ht="11.25">
      <c r="A294" s="35"/>
      <c r="B294" s="36"/>
      <c r="C294" s="37"/>
      <c r="D294" s="192" t="s">
        <v>133</v>
      </c>
      <c r="E294" s="37"/>
      <c r="F294" s="193" t="s">
        <v>410</v>
      </c>
      <c r="G294" s="37"/>
      <c r="H294" s="37"/>
      <c r="I294" s="189"/>
      <c r="J294" s="37"/>
      <c r="K294" s="37"/>
      <c r="L294" s="40"/>
      <c r="M294" s="190"/>
      <c r="N294" s="191"/>
      <c r="O294" s="65"/>
      <c r="P294" s="65"/>
      <c r="Q294" s="65"/>
      <c r="R294" s="65"/>
      <c r="S294" s="65"/>
      <c r="T294" s="66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T294" s="18" t="s">
        <v>133</v>
      </c>
      <c r="AU294" s="18" t="s">
        <v>83</v>
      </c>
    </row>
    <row r="295" spans="1:65" s="13" customFormat="1" ht="11.25">
      <c r="B295" s="194"/>
      <c r="C295" s="195"/>
      <c r="D295" s="187" t="s">
        <v>135</v>
      </c>
      <c r="E295" s="196" t="s">
        <v>28</v>
      </c>
      <c r="F295" s="197" t="s">
        <v>411</v>
      </c>
      <c r="G295" s="195"/>
      <c r="H295" s="198">
        <v>323.5</v>
      </c>
      <c r="I295" s="199"/>
      <c r="J295" s="195"/>
      <c r="K295" s="195"/>
      <c r="L295" s="200"/>
      <c r="M295" s="201"/>
      <c r="N295" s="202"/>
      <c r="O295" s="202"/>
      <c r="P295" s="202"/>
      <c r="Q295" s="202"/>
      <c r="R295" s="202"/>
      <c r="S295" s="202"/>
      <c r="T295" s="203"/>
      <c r="AT295" s="204" t="s">
        <v>135</v>
      </c>
      <c r="AU295" s="204" t="s">
        <v>83</v>
      </c>
      <c r="AV295" s="13" t="s">
        <v>83</v>
      </c>
      <c r="AW295" s="13" t="s">
        <v>35</v>
      </c>
      <c r="AX295" s="13" t="s">
        <v>81</v>
      </c>
      <c r="AY295" s="204" t="s">
        <v>122</v>
      </c>
    </row>
    <row r="296" spans="1:65" s="2" customFormat="1" ht="16.5" customHeight="1">
      <c r="A296" s="35"/>
      <c r="B296" s="36"/>
      <c r="C296" s="174" t="s">
        <v>412</v>
      </c>
      <c r="D296" s="174" t="s">
        <v>124</v>
      </c>
      <c r="E296" s="175" t="s">
        <v>413</v>
      </c>
      <c r="F296" s="176" t="s">
        <v>414</v>
      </c>
      <c r="G296" s="177" t="s">
        <v>152</v>
      </c>
      <c r="H296" s="178">
        <v>1597.5</v>
      </c>
      <c r="I296" s="179"/>
      <c r="J296" s="180">
        <f>ROUND(I296*H296,2)</f>
        <v>0</v>
      </c>
      <c r="K296" s="176" t="s">
        <v>128</v>
      </c>
      <c r="L296" s="40"/>
      <c r="M296" s="181" t="s">
        <v>28</v>
      </c>
      <c r="N296" s="182" t="s">
        <v>44</v>
      </c>
      <c r="O296" s="65"/>
      <c r="P296" s="183">
        <f>O296*H296</f>
        <v>0</v>
      </c>
      <c r="Q296" s="183">
        <v>0</v>
      </c>
      <c r="R296" s="183">
        <f>Q296*H296</f>
        <v>0</v>
      </c>
      <c r="S296" s="183">
        <v>0.01</v>
      </c>
      <c r="T296" s="184">
        <f>S296*H296</f>
        <v>15.975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85" t="s">
        <v>129</v>
      </c>
      <c r="AT296" s="185" t="s">
        <v>124</v>
      </c>
      <c r="AU296" s="185" t="s">
        <v>83</v>
      </c>
      <c r="AY296" s="18" t="s">
        <v>122</v>
      </c>
      <c r="BE296" s="186">
        <f>IF(N296="základní",J296,0)</f>
        <v>0</v>
      </c>
      <c r="BF296" s="186">
        <f>IF(N296="snížená",J296,0)</f>
        <v>0</v>
      </c>
      <c r="BG296" s="186">
        <f>IF(N296="zákl. přenesená",J296,0)</f>
        <v>0</v>
      </c>
      <c r="BH296" s="186">
        <f>IF(N296="sníž. přenesená",J296,0)</f>
        <v>0</v>
      </c>
      <c r="BI296" s="186">
        <f>IF(N296="nulová",J296,0)</f>
        <v>0</v>
      </c>
      <c r="BJ296" s="18" t="s">
        <v>81</v>
      </c>
      <c r="BK296" s="186">
        <f>ROUND(I296*H296,2)</f>
        <v>0</v>
      </c>
      <c r="BL296" s="18" t="s">
        <v>129</v>
      </c>
      <c r="BM296" s="185" t="s">
        <v>415</v>
      </c>
    </row>
    <row r="297" spans="1:65" s="2" customFormat="1" ht="19.5">
      <c r="A297" s="35"/>
      <c r="B297" s="36"/>
      <c r="C297" s="37"/>
      <c r="D297" s="187" t="s">
        <v>131</v>
      </c>
      <c r="E297" s="37"/>
      <c r="F297" s="188" t="s">
        <v>416</v>
      </c>
      <c r="G297" s="37"/>
      <c r="H297" s="37"/>
      <c r="I297" s="189"/>
      <c r="J297" s="37"/>
      <c r="K297" s="37"/>
      <c r="L297" s="40"/>
      <c r="M297" s="190"/>
      <c r="N297" s="191"/>
      <c r="O297" s="65"/>
      <c r="P297" s="65"/>
      <c r="Q297" s="65"/>
      <c r="R297" s="65"/>
      <c r="S297" s="65"/>
      <c r="T297" s="66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8" t="s">
        <v>131</v>
      </c>
      <c r="AU297" s="18" t="s">
        <v>83</v>
      </c>
    </row>
    <row r="298" spans="1:65" s="2" customFormat="1" ht="11.25">
      <c r="A298" s="35"/>
      <c r="B298" s="36"/>
      <c r="C298" s="37"/>
      <c r="D298" s="192" t="s">
        <v>133</v>
      </c>
      <c r="E298" s="37"/>
      <c r="F298" s="193" t="s">
        <v>417</v>
      </c>
      <c r="G298" s="37"/>
      <c r="H298" s="37"/>
      <c r="I298" s="189"/>
      <c r="J298" s="37"/>
      <c r="K298" s="37"/>
      <c r="L298" s="40"/>
      <c r="M298" s="190"/>
      <c r="N298" s="191"/>
      <c r="O298" s="65"/>
      <c r="P298" s="65"/>
      <c r="Q298" s="65"/>
      <c r="R298" s="65"/>
      <c r="S298" s="65"/>
      <c r="T298" s="66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T298" s="18" t="s">
        <v>133</v>
      </c>
      <c r="AU298" s="18" t="s">
        <v>83</v>
      </c>
    </row>
    <row r="299" spans="1:65" s="2" customFormat="1" ht="39">
      <c r="A299" s="35"/>
      <c r="B299" s="36"/>
      <c r="C299" s="37"/>
      <c r="D299" s="187" t="s">
        <v>164</v>
      </c>
      <c r="E299" s="37"/>
      <c r="F299" s="216" t="s">
        <v>212</v>
      </c>
      <c r="G299" s="37"/>
      <c r="H299" s="37"/>
      <c r="I299" s="189"/>
      <c r="J299" s="37"/>
      <c r="K299" s="37"/>
      <c r="L299" s="40"/>
      <c r="M299" s="190"/>
      <c r="N299" s="191"/>
      <c r="O299" s="65"/>
      <c r="P299" s="65"/>
      <c r="Q299" s="65"/>
      <c r="R299" s="65"/>
      <c r="S299" s="65"/>
      <c r="T299" s="66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T299" s="18" t="s">
        <v>164</v>
      </c>
      <c r="AU299" s="18" t="s">
        <v>83</v>
      </c>
    </row>
    <row r="300" spans="1:65" s="13" customFormat="1" ht="11.25">
      <c r="B300" s="194"/>
      <c r="C300" s="195"/>
      <c r="D300" s="187" t="s">
        <v>135</v>
      </c>
      <c r="E300" s="196" t="s">
        <v>28</v>
      </c>
      <c r="F300" s="197" t="s">
        <v>227</v>
      </c>
      <c r="G300" s="195"/>
      <c r="H300" s="198">
        <v>1597.5</v>
      </c>
      <c r="I300" s="199"/>
      <c r="J300" s="195"/>
      <c r="K300" s="195"/>
      <c r="L300" s="200"/>
      <c r="M300" s="201"/>
      <c r="N300" s="202"/>
      <c r="O300" s="202"/>
      <c r="P300" s="202"/>
      <c r="Q300" s="202"/>
      <c r="R300" s="202"/>
      <c r="S300" s="202"/>
      <c r="T300" s="203"/>
      <c r="AT300" s="204" t="s">
        <v>135</v>
      </c>
      <c r="AU300" s="204" t="s">
        <v>83</v>
      </c>
      <c r="AV300" s="13" t="s">
        <v>83</v>
      </c>
      <c r="AW300" s="13" t="s">
        <v>35</v>
      </c>
      <c r="AX300" s="13" t="s">
        <v>81</v>
      </c>
      <c r="AY300" s="204" t="s">
        <v>122</v>
      </c>
    </row>
    <row r="301" spans="1:65" s="2" customFormat="1" ht="24.2" customHeight="1">
      <c r="A301" s="35"/>
      <c r="B301" s="36"/>
      <c r="C301" s="174" t="s">
        <v>418</v>
      </c>
      <c r="D301" s="174" t="s">
        <v>124</v>
      </c>
      <c r="E301" s="175" t="s">
        <v>419</v>
      </c>
      <c r="F301" s="176" t="s">
        <v>420</v>
      </c>
      <c r="G301" s="177" t="s">
        <v>152</v>
      </c>
      <c r="H301" s="178">
        <v>1597.5</v>
      </c>
      <c r="I301" s="179"/>
      <c r="J301" s="180">
        <f>ROUND(I301*H301,2)</f>
        <v>0</v>
      </c>
      <c r="K301" s="176" t="s">
        <v>128</v>
      </c>
      <c r="L301" s="40"/>
      <c r="M301" s="181" t="s">
        <v>28</v>
      </c>
      <c r="N301" s="182" t="s">
        <v>44</v>
      </c>
      <c r="O301" s="65"/>
      <c r="P301" s="183">
        <f>O301*H301</f>
        <v>0</v>
      </c>
      <c r="Q301" s="183">
        <v>0</v>
      </c>
      <c r="R301" s="183">
        <f>Q301*H301</f>
        <v>0</v>
      </c>
      <c r="S301" s="183">
        <v>0.02</v>
      </c>
      <c r="T301" s="184">
        <f>S301*H301</f>
        <v>31.95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85" t="s">
        <v>129</v>
      </c>
      <c r="AT301" s="185" t="s">
        <v>124</v>
      </c>
      <c r="AU301" s="185" t="s">
        <v>83</v>
      </c>
      <c r="AY301" s="18" t="s">
        <v>122</v>
      </c>
      <c r="BE301" s="186">
        <f>IF(N301="základní",J301,0)</f>
        <v>0</v>
      </c>
      <c r="BF301" s="186">
        <f>IF(N301="snížená",J301,0)</f>
        <v>0</v>
      </c>
      <c r="BG301" s="186">
        <f>IF(N301="zákl. přenesená",J301,0)</f>
        <v>0</v>
      </c>
      <c r="BH301" s="186">
        <f>IF(N301="sníž. přenesená",J301,0)</f>
        <v>0</v>
      </c>
      <c r="BI301" s="186">
        <f>IF(N301="nulová",J301,0)</f>
        <v>0</v>
      </c>
      <c r="BJ301" s="18" t="s">
        <v>81</v>
      </c>
      <c r="BK301" s="186">
        <f>ROUND(I301*H301,2)</f>
        <v>0</v>
      </c>
      <c r="BL301" s="18" t="s">
        <v>129</v>
      </c>
      <c r="BM301" s="185" t="s">
        <v>421</v>
      </c>
    </row>
    <row r="302" spans="1:65" s="2" customFormat="1" ht="39">
      <c r="A302" s="35"/>
      <c r="B302" s="36"/>
      <c r="C302" s="37"/>
      <c r="D302" s="187" t="s">
        <v>131</v>
      </c>
      <c r="E302" s="37"/>
      <c r="F302" s="188" t="s">
        <v>422</v>
      </c>
      <c r="G302" s="37"/>
      <c r="H302" s="37"/>
      <c r="I302" s="189"/>
      <c r="J302" s="37"/>
      <c r="K302" s="37"/>
      <c r="L302" s="40"/>
      <c r="M302" s="190"/>
      <c r="N302" s="191"/>
      <c r="O302" s="65"/>
      <c r="P302" s="65"/>
      <c r="Q302" s="65"/>
      <c r="R302" s="65"/>
      <c r="S302" s="65"/>
      <c r="T302" s="66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T302" s="18" t="s">
        <v>131</v>
      </c>
      <c r="AU302" s="18" t="s">
        <v>83</v>
      </c>
    </row>
    <row r="303" spans="1:65" s="2" customFormat="1" ht="11.25">
      <c r="A303" s="35"/>
      <c r="B303" s="36"/>
      <c r="C303" s="37"/>
      <c r="D303" s="192" t="s">
        <v>133</v>
      </c>
      <c r="E303" s="37"/>
      <c r="F303" s="193" t="s">
        <v>423</v>
      </c>
      <c r="G303" s="37"/>
      <c r="H303" s="37"/>
      <c r="I303" s="189"/>
      <c r="J303" s="37"/>
      <c r="K303" s="37"/>
      <c r="L303" s="40"/>
      <c r="M303" s="190"/>
      <c r="N303" s="191"/>
      <c r="O303" s="65"/>
      <c r="P303" s="65"/>
      <c r="Q303" s="65"/>
      <c r="R303" s="65"/>
      <c r="S303" s="65"/>
      <c r="T303" s="66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8" t="s">
        <v>133</v>
      </c>
      <c r="AU303" s="18" t="s">
        <v>83</v>
      </c>
    </row>
    <row r="304" spans="1:65" s="2" customFormat="1" ht="39">
      <c r="A304" s="35"/>
      <c r="B304" s="36"/>
      <c r="C304" s="37"/>
      <c r="D304" s="187" t="s">
        <v>164</v>
      </c>
      <c r="E304" s="37"/>
      <c r="F304" s="216" t="s">
        <v>212</v>
      </c>
      <c r="G304" s="37"/>
      <c r="H304" s="37"/>
      <c r="I304" s="189"/>
      <c r="J304" s="37"/>
      <c r="K304" s="37"/>
      <c r="L304" s="40"/>
      <c r="M304" s="190"/>
      <c r="N304" s="191"/>
      <c r="O304" s="65"/>
      <c r="P304" s="65"/>
      <c r="Q304" s="65"/>
      <c r="R304" s="65"/>
      <c r="S304" s="65"/>
      <c r="T304" s="66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T304" s="18" t="s">
        <v>164</v>
      </c>
      <c r="AU304" s="18" t="s">
        <v>83</v>
      </c>
    </row>
    <row r="305" spans="1:65" s="13" customFormat="1" ht="11.25">
      <c r="B305" s="194"/>
      <c r="C305" s="195"/>
      <c r="D305" s="187" t="s">
        <v>135</v>
      </c>
      <c r="E305" s="196" t="s">
        <v>28</v>
      </c>
      <c r="F305" s="197" t="s">
        <v>227</v>
      </c>
      <c r="G305" s="195"/>
      <c r="H305" s="198">
        <v>1597.5</v>
      </c>
      <c r="I305" s="199"/>
      <c r="J305" s="195"/>
      <c r="K305" s="195"/>
      <c r="L305" s="200"/>
      <c r="M305" s="201"/>
      <c r="N305" s="202"/>
      <c r="O305" s="202"/>
      <c r="P305" s="202"/>
      <c r="Q305" s="202"/>
      <c r="R305" s="202"/>
      <c r="S305" s="202"/>
      <c r="T305" s="203"/>
      <c r="AT305" s="204" t="s">
        <v>135</v>
      </c>
      <c r="AU305" s="204" t="s">
        <v>83</v>
      </c>
      <c r="AV305" s="13" t="s">
        <v>83</v>
      </c>
      <c r="AW305" s="13" t="s">
        <v>35</v>
      </c>
      <c r="AX305" s="13" t="s">
        <v>81</v>
      </c>
      <c r="AY305" s="204" t="s">
        <v>122</v>
      </c>
    </row>
    <row r="306" spans="1:65" s="2" customFormat="1" ht="24.2" customHeight="1">
      <c r="A306" s="35"/>
      <c r="B306" s="36"/>
      <c r="C306" s="174" t="s">
        <v>424</v>
      </c>
      <c r="D306" s="174" t="s">
        <v>124</v>
      </c>
      <c r="E306" s="175" t="s">
        <v>425</v>
      </c>
      <c r="F306" s="176" t="s">
        <v>426</v>
      </c>
      <c r="G306" s="177" t="s">
        <v>152</v>
      </c>
      <c r="H306" s="178">
        <v>17.649999999999999</v>
      </c>
      <c r="I306" s="179"/>
      <c r="J306" s="180">
        <f>ROUND(I306*H306,2)</f>
        <v>0</v>
      </c>
      <c r="K306" s="176" t="s">
        <v>128</v>
      </c>
      <c r="L306" s="40"/>
      <c r="M306" s="181" t="s">
        <v>28</v>
      </c>
      <c r="N306" s="182" t="s">
        <v>44</v>
      </c>
      <c r="O306" s="65"/>
      <c r="P306" s="183">
        <f>O306*H306</f>
        <v>0</v>
      </c>
      <c r="Q306" s="183">
        <v>0</v>
      </c>
      <c r="R306" s="183">
        <f>Q306*H306</f>
        <v>0</v>
      </c>
      <c r="S306" s="183">
        <v>0</v>
      </c>
      <c r="T306" s="184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85" t="s">
        <v>129</v>
      </c>
      <c r="AT306" s="185" t="s">
        <v>124</v>
      </c>
      <c r="AU306" s="185" t="s">
        <v>83</v>
      </c>
      <c r="AY306" s="18" t="s">
        <v>122</v>
      </c>
      <c r="BE306" s="186">
        <f>IF(N306="základní",J306,0)</f>
        <v>0</v>
      </c>
      <c r="BF306" s="186">
        <f>IF(N306="snížená",J306,0)</f>
        <v>0</v>
      </c>
      <c r="BG306" s="186">
        <f>IF(N306="zákl. přenesená",J306,0)</f>
        <v>0</v>
      </c>
      <c r="BH306" s="186">
        <f>IF(N306="sníž. přenesená",J306,0)</f>
        <v>0</v>
      </c>
      <c r="BI306" s="186">
        <f>IF(N306="nulová",J306,0)</f>
        <v>0</v>
      </c>
      <c r="BJ306" s="18" t="s">
        <v>81</v>
      </c>
      <c r="BK306" s="186">
        <f>ROUND(I306*H306,2)</f>
        <v>0</v>
      </c>
      <c r="BL306" s="18" t="s">
        <v>129</v>
      </c>
      <c r="BM306" s="185" t="s">
        <v>427</v>
      </c>
    </row>
    <row r="307" spans="1:65" s="2" customFormat="1" ht="39">
      <c r="A307" s="35"/>
      <c r="B307" s="36"/>
      <c r="C307" s="37"/>
      <c r="D307" s="187" t="s">
        <v>131</v>
      </c>
      <c r="E307" s="37"/>
      <c r="F307" s="188" t="s">
        <v>428</v>
      </c>
      <c r="G307" s="37"/>
      <c r="H307" s="37"/>
      <c r="I307" s="189"/>
      <c r="J307" s="37"/>
      <c r="K307" s="37"/>
      <c r="L307" s="40"/>
      <c r="M307" s="190"/>
      <c r="N307" s="191"/>
      <c r="O307" s="65"/>
      <c r="P307" s="65"/>
      <c r="Q307" s="65"/>
      <c r="R307" s="65"/>
      <c r="S307" s="65"/>
      <c r="T307" s="66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T307" s="18" t="s">
        <v>131</v>
      </c>
      <c r="AU307" s="18" t="s">
        <v>83</v>
      </c>
    </row>
    <row r="308" spans="1:65" s="2" customFormat="1" ht="11.25">
      <c r="A308" s="35"/>
      <c r="B308" s="36"/>
      <c r="C308" s="37"/>
      <c r="D308" s="192" t="s">
        <v>133</v>
      </c>
      <c r="E308" s="37"/>
      <c r="F308" s="193" t="s">
        <v>429</v>
      </c>
      <c r="G308" s="37"/>
      <c r="H308" s="37"/>
      <c r="I308" s="189"/>
      <c r="J308" s="37"/>
      <c r="K308" s="37"/>
      <c r="L308" s="40"/>
      <c r="M308" s="190"/>
      <c r="N308" s="191"/>
      <c r="O308" s="65"/>
      <c r="P308" s="65"/>
      <c r="Q308" s="65"/>
      <c r="R308" s="65"/>
      <c r="S308" s="65"/>
      <c r="T308" s="66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T308" s="18" t="s">
        <v>133</v>
      </c>
      <c r="AU308" s="18" t="s">
        <v>83</v>
      </c>
    </row>
    <row r="309" spans="1:65" s="13" customFormat="1" ht="11.25">
      <c r="B309" s="194"/>
      <c r="C309" s="195"/>
      <c r="D309" s="187" t="s">
        <v>135</v>
      </c>
      <c r="E309" s="196" t="s">
        <v>28</v>
      </c>
      <c r="F309" s="197" t="s">
        <v>430</v>
      </c>
      <c r="G309" s="195"/>
      <c r="H309" s="198">
        <v>17.649999999999999</v>
      </c>
      <c r="I309" s="199"/>
      <c r="J309" s="195"/>
      <c r="K309" s="195"/>
      <c r="L309" s="200"/>
      <c r="M309" s="201"/>
      <c r="N309" s="202"/>
      <c r="O309" s="202"/>
      <c r="P309" s="202"/>
      <c r="Q309" s="202"/>
      <c r="R309" s="202"/>
      <c r="S309" s="202"/>
      <c r="T309" s="203"/>
      <c r="AT309" s="204" t="s">
        <v>135</v>
      </c>
      <c r="AU309" s="204" t="s">
        <v>83</v>
      </c>
      <c r="AV309" s="13" t="s">
        <v>83</v>
      </c>
      <c r="AW309" s="13" t="s">
        <v>35</v>
      </c>
      <c r="AX309" s="13" t="s">
        <v>81</v>
      </c>
      <c r="AY309" s="204" t="s">
        <v>122</v>
      </c>
    </row>
    <row r="310" spans="1:65" s="12" customFormat="1" ht="20.85" customHeight="1">
      <c r="B310" s="158"/>
      <c r="C310" s="159"/>
      <c r="D310" s="160" t="s">
        <v>72</v>
      </c>
      <c r="E310" s="172" t="s">
        <v>431</v>
      </c>
      <c r="F310" s="172" t="s">
        <v>432</v>
      </c>
      <c r="G310" s="159"/>
      <c r="H310" s="159"/>
      <c r="I310" s="162"/>
      <c r="J310" s="173">
        <f>BK310</f>
        <v>0</v>
      </c>
      <c r="K310" s="159"/>
      <c r="L310" s="164"/>
      <c r="M310" s="165"/>
      <c r="N310" s="166"/>
      <c r="O310" s="166"/>
      <c r="P310" s="167">
        <f>SUM(P311:P343)</f>
        <v>0</v>
      </c>
      <c r="Q310" s="166"/>
      <c r="R310" s="167">
        <f>SUM(R311:R343)</f>
        <v>1.5975E-2</v>
      </c>
      <c r="S310" s="166"/>
      <c r="T310" s="168">
        <f>SUM(T311:T343)</f>
        <v>342.81474999999995</v>
      </c>
      <c r="AR310" s="169" t="s">
        <v>81</v>
      </c>
      <c r="AT310" s="170" t="s">
        <v>72</v>
      </c>
      <c r="AU310" s="170" t="s">
        <v>83</v>
      </c>
      <c r="AY310" s="169" t="s">
        <v>122</v>
      </c>
      <c r="BK310" s="171">
        <f>SUM(BK311:BK343)</f>
        <v>0</v>
      </c>
    </row>
    <row r="311" spans="1:65" s="2" customFormat="1" ht="24.2" customHeight="1">
      <c r="A311" s="35"/>
      <c r="B311" s="36"/>
      <c r="C311" s="174" t="s">
        <v>433</v>
      </c>
      <c r="D311" s="174" t="s">
        <v>124</v>
      </c>
      <c r="E311" s="175" t="s">
        <v>434</v>
      </c>
      <c r="F311" s="176" t="s">
        <v>435</v>
      </c>
      <c r="G311" s="177" t="s">
        <v>152</v>
      </c>
      <c r="H311" s="178">
        <v>7.21</v>
      </c>
      <c r="I311" s="179"/>
      <c r="J311" s="180">
        <f>ROUND(I311*H311,2)</f>
        <v>0</v>
      </c>
      <c r="K311" s="176" t="s">
        <v>128</v>
      </c>
      <c r="L311" s="40"/>
      <c r="M311" s="181" t="s">
        <v>28</v>
      </c>
      <c r="N311" s="182" t="s">
        <v>44</v>
      </c>
      <c r="O311" s="65"/>
      <c r="P311" s="183">
        <f>O311*H311</f>
        <v>0</v>
      </c>
      <c r="Q311" s="183">
        <v>0</v>
      </c>
      <c r="R311" s="183">
        <f>Q311*H311</f>
        <v>0</v>
      </c>
      <c r="S311" s="183">
        <v>0.26</v>
      </c>
      <c r="T311" s="184">
        <f>S311*H311</f>
        <v>1.8746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85" t="s">
        <v>129</v>
      </c>
      <c r="AT311" s="185" t="s">
        <v>124</v>
      </c>
      <c r="AU311" s="185" t="s">
        <v>143</v>
      </c>
      <c r="AY311" s="18" t="s">
        <v>122</v>
      </c>
      <c r="BE311" s="186">
        <f>IF(N311="základní",J311,0)</f>
        <v>0</v>
      </c>
      <c r="BF311" s="186">
        <f>IF(N311="snížená",J311,0)</f>
        <v>0</v>
      </c>
      <c r="BG311" s="186">
        <f>IF(N311="zákl. přenesená",J311,0)</f>
        <v>0</v>
      </c>
      <c r="BH311" s="186">
        <f>IF(N311="sníž. přenesená",J311,0)</f>
        <v>0</v>
      </c>
      <c r="BI311" s="186">
        <f>IF(N311="nulová",J311,0)</f>
        <v>0</v>
      </c>
      <c r="BJ311" s="18" t="s">
        <v>81</v>
      </c>
      <c r="BK311" s="186">
        <f>ROUND(I311*H311,2)</f>
        <v>0</v>
      </c>
      <c r="BL311" s="18" t="s">
        <v>129</v>
      </c>
      <c r="BM311" s="185" t="s">
        <v>436</v>
      </c>
    </row>
    <row r="312" spans="1:65" s="2" customFormat="1" ht="39">
      <c r="A312" s="35"/>
      <c r="B312" s="36"/>
      <c r="C312" s="37"/>
      <c r="D312" s="187" t="s">
        <v>131</v>
      </c>
      <c r="E312" s="37"/>
      <c r="F312" s="188" t="s">
        <v>437</v>
      </c>
      <c r="G312" s="37"/>
      <c r="H312" s="37"/>
      <c r="I312" s="189"/>
      <c r="J312" s="37"/>
      <c r="K312" s="37"/>
      <c r="L312" s="40"/>
      <c r="M312" s="190"/>
      <c r="N312" s="191"/>
      <c r="O312" s="65"/>
      <c r="P312" s="65"/>
      <c r="Q312" s="65"/>
      <c r="R312" s="65"/>
      <c r="S312" s="65"/>
      <c r="T312" s="66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T312" s="18" t="s">
        <v>131</v>
      </c>
      <c r="AU312" s="18" t="s">
        <v>143</v>
      </c>
    </row>
    <row r="313" spans="1:65" s="2" customFormat="1" ht="11.25">
      <c r="A313" s="35"/>
      <c r="B313" s="36"/>
      <c r="C313" s="37"/>
      <c r="D313" s="192" t="s">
        <v>133</v>
      </c>
      <c r="E313" s="37"/>
      <c r="F313" s="193" t="s">
        <v>438</v>
      </c>
      <c r="G313" s="37"/>
      <c r="H313" s="37"/>
      <c r="I313" s="189"/>
      <c r="J313" s="37"/>
      <c r="K313" s="37"/>
      <c r="L313" s="40"/>
      <c r="M313" s="190"/>
      <c r="N313" s="191"/>
      <c r="O313" s="65"/>
      <c r="P313" s="65"/>
      <c r="Q313" s="65"/>
      <c r="R313" s="65"/>
      <c r="S313" s="65"/>
      <c r="T313" s="66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8" t="s">
        <v>133</v>
      </c>
      <c r="AU313" s="18" t="s">
        <v>143</v>
      </c>
    </row>
    <row r="314" spans="1:65" s="13" customFormat="1" ht="11.25">
      <c r="B314" s="194"/>
      <c r="C314" s="195"/>
      <c r="D314" s="187" t="s">
        <v>135</v>
      </c>
      <c r="E314" s="196" t="s">
        <v>28</v>
      </c>
      <c r="F314" s="197" t="s">
        <v>439</v>
      </c>
      <c r="G314" s="195"/>
      <c r="H314" s="198">
        <v>7.21</v>
      </c>
      <c r="I314" s="199"/>
      <c r="J314" s="195"/>
      <c r="K314" s="195"/>
      <c r="L314" s="200"/>
      <c r="M314" s="201"/>
      <c r="N314" s="202"/>
      <c r="O314" s="202"/>
      <c r="P314" s="202"/>
      <c r="Q314" s="202"/>
      <c r="R314" s="202"/>
      <c r="S314" s="202"/>
      <c r="T314" s="203"/>
      <c r="AT314" s="204" t="s">
        <v>135</v>
      </c>
      <c r="AU314" s="204" t="s">
        <v>143</v>
      </c>
      <c r="AV314" s="13" t="s">
        <v>83</v>
      </c>
      <c r="AW314" s="13" t="s">
        <v>35</v>
      </c>
      <c r="AX314" s="13" t="s">
        <v>81</v>
      </c>
      <c r="AY314" s="204" t="s">
        <v>122</v>
      </c>
    </row>
    <row r="315" spans="1:65" s="2" customFormat="1" ht="24.2" customHeight="1">
      <c r="A315" s="35"/>
      <c r="B315" s="36"/>
      <c r="C315" s="174" t="s">
        <v>440</v>
      </c>
      <c r="D315" s="174" t="s">
        <v>124</v>
      </c>
      <c r="E315" s="175" t="s">
        <v>441</v>
      </c>
      <c r="F315" s="176" t="s">
        <v>442</v>
      </c>
      <c r="G315" s="177" t="s">
        <v>152</v>
      </c>
      <c r="H315" s="178">
        <v>10.44</v>
      </c>
      <c r="I315" s="179"/>
      <c r="J315" s="180">
        <f>ROUND(I315*H315,2)</f>
        <v>0</v>
      </c>
      <c r="K315" s="176" t="s">
        <v>128</v>
      </c>
      <c r="L315" s="40"/>
      <c r="M315" s="181" t="s">
        <v>28</v>
      </c>
      <c r="N315" s="182" t="s">
        <v>44</v>
      </c>
      <c r="O315" s="65"/>
      <c r="P315" s="183">
        <f>O315*H315</f>
        <v>0</v>
      </c>
      <c r="Q315" s="183">
        <v>0</v>
      </c>
      <c r="R315" s="183">
        <f>Q315*H315</f>
        <v>0</v>
      </c>
      <c r="S315" s="183">
        <v>0.29499999999999998</v>
      </c>
      <c r="T315" s="184">
        <f>S315*H315</f>
        <v>3.0797999999999996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85" t="s">
        <v>129</v>
      </c>
      <c r="AT315" s="185" t="s">
        <v>124</v>
      </c>
      <c r="AU315" s="185" t="s">
        <v>143</v>
      </c>
      <c r="AY315" s="18" t="s">
        <v>122</v>
      </c>
      <c r="BE315" s="186">
        <f>IF(N315="základní",J315,0)</f>
        <v>0</v>
      </c>
      <c r="BF315" s="186">
        <f>IF(N315="snížená",J315,0)</f>
        <v>0</v>
      </c>
      <c r="BG315" s="186">
        <f>IF(N315="zákl. přenesená",J315,0)</f>
        <v>0</v>
      </c>
      <c r="BH315" s="186">
        <f>IF(N315="sníž. přenesená",J315,0)</f>
        <v>0</v>
      </c>
      <c r="BI315" s="186">
        <f>IF(N315="nulová",J315,0)</f>
        <v>0</v>
      </c>
      <c r="BJ315" s="18" t="s">
        <v>81</v>
      </c>
      <c r="BK315" s="186">
        <f>ROUND(I315*H315,2)</f>
        <v>0</v>
      </c>
      <c r="BL315" s="18" t="s">
        <v>129</v>
      </c>
      <c r="BM315" s="185" t="s">
        <v>443</v>
      </c>
    </row>
    <row r="316" spans="1:65" s="2" customFormat="1" ht="29.25">
      <c r="A316" s="35"/>
      <c r="B316" s="36"/>
      <c r="C316" s="37"/>
      <c r="D316" s="187" t="s">
        <v>131</v>
      </c>
      <c r="E316" s="37"/>
      <c r="F316" s="188" t="s">
        <v>444</v>
      </c>
      <c r="G316" s="37"/>
      <c r="H316" s="37"/>
      <c r="I316" s="189"/>
      <c r="J316" s="37"/>
      <c r="K316" s="37"/>
      <c r="L316" s="40"/>
      <c r="M316" s="190"/>
      <c r="N316" s="191"/>
      <c r="O316" s="65"/>
      <c r="P316" s="65"/>
      <c r="Q316" s="65"/>
      <c r="R316" s="65"/>
      <c r="S316" s="65"/>
      <c r="T316" s="66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T316" s="18" t="s">
        <v>131</v>
      </c>
      <c r="AU316" s="18" t="s">
        <v>143</v>
      </c>
    </row>
    <row r="317" spans="1:65" s="2" customFormat="1" ht="11.25">
      <c r="A317" s="35"/>
      <c r="B317" s="36"/>
      <c r="C317" s="37"/>
      <c r="D317" s="192" t="s">
        <v>133</v>
      </c>
      <c r="E317" s="37"/>
      <c r="F317" s="193" t="s">
        <v>445</v>
      </c>
      <c r="G317" s="37"/>
      <c r="H317" s="37"/>
      <c r="I317" s="189"/>
      <c r="J317" s="37"/>
      <c r="K317" s="37"/>
      <c r="L317" s="40"/>
      <c r="M317" s="190"/>
      <c r="N317" s="191"/>
      <c r="O317" s="65"/>
      <c r="P317" s="65"/>
      <c r="Q317" s="65"/>
      <c r="R317" s="65"/>
      <c r="S317" s="65"/>
      <c r="T317" s="66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T317" s="18" t="s">
        <v>133</v>
      </c>
      <c r="AU317" s="18" t="s">
        <v>143</v>
      </c>
    </row>
    <row r="318" spans="1:65" s="13" customFormat="1" ht="11.25">
      <c r="B318" s="194"/>
      <c r="C318" s="195"/>
      <c r="D318" s="187" t="s">
        <v>135</v>
      </c>
      <c r="E318" s="196" t="s">
        <v>28</v>
      </c>
      <c r="F318" s="197" t="s">
        <v>446</v>
      </c>
      <c r="G318" s="195"/>
      <c r="H318" s="198">
        <v>10.44</v>
      </c>
      <c r="I318" s="199"/>
      <c r="J318" s="195"/>
      <c r="K318" s="195"/>
      <c r="L318" s="200"/>
      <c r="M318" s="201"/>
      <c r="N318" s="202"/>
      <c r="O318" s="202"/>
      <c r="P318" s="202"/>
      <c r="Q318" s="202"/>
      <c r="R318" s="202"/>
      <c r="S318" s="202"/>
      <c r="T318" s="203"/>
      <c r="AT318" s="204" t="s">
        <v>135</v>
      </c>
      <c r="AU318" s="204" t="s">
        <v>143</v>
      </c>
      <c r="AV318" s="13" t="s">
        <v>83</v>
      </c>
      <c r="AW318" s="13" t="s">
        <v>35</v>
      </c>
      <c r="AX318" s="13" t="s">
        <v>81</v>
      </c>
      <c r="AY318" s="204" t="s">
        <v>122</v>
      </c>
    </row>
    <row r="319" spans="1:65" s="2" customFormat="1" ht="16.5" customHeight="1">
      <c r="A319" s="35"/>
      <c r="B319" s="36"/>
      <c r="C319" s="174" t="s">
        <v>447</v>
      </c>
      <c r="D319" s="174" t="s">
        <v>124</v>
      </c>
      <c r="E319" s="175" t="s">
        <v>448</v>
      </c>
      <c r="F319" s="176" t="s">
        <v>449</v>
      </c>
      <c r="G319" s="177" t="s">
        <v>152</v>
      </c>
      <c r="H319" s="178">
        <v>19.95</v>
      </c>
      <c r="I319" s="179"/>
      <c r="J319" s="180">
        <f>ROUND(I319*H319,2)</f>
        <v>0</v>
      </c>
      <c r="K319" s="176" t="s">
        <v>128</v>
      </c>
      <c r="L319" s="40"/>
      <c r="M319" s="181" t="s">
        <v>28</v>
      </c>
      <c r="N319" s="182" t="s">
        <v>44</v>
      </c>
      <c r="O319" s="65"/>
      <c r="P319" s="183">
        <f>O319*H319</f>
        <v>0</v>
      </c>
      <c r="Q319" s="183">
        <v>0</v>
      </c>
      <c r="R319" s="183">
        <f>Q319*H319</f>
        <v>0</v>
      </c>
      <c r="S319" s="183">
        <v>9.8000000000000004E-2</v>
      </c>
      <c r="T319" s="184">
        <f>S319*H319</f>
        <v>1.9551000000000001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85" t="s">
        <v>129</v>
      </c>
      <c r="AT319" s="185" t="s">
        <v>124</v>
      </c>
      <c r="AU319" s="185" t="s">
        <v>143</v>
      </c>
      <c r="AY319" s="18" t="s">
        <v>122</v>
      </c>
      <c r="BE319" s="186">
        <f>IF(N319="základní",J319,0)</f>
        <v>0</v>
      </c>
      <c r="BF319" s="186">
        <f>IF(N319="snížená",J319,0)</f>
        <v>0</v>
      </c>
      <c r="BG319" s="186">
        <f>IF(N319="zákl. přenesená",J319,0)</f>
        <v>0</v>
      </c>
      <c r="BH319" s="186">
        <f>IF(N319="sníž. přenesená",J319,0)</f>
        <v>0</v>
      </c>
      <c r="BI319" s="186">
        <f>IF(N319="nulová",J319,0)</f>
        <v>0</v>
      </c>
      <c r="BJ319" s="18" t="s">
        <v>81</v>
      </c>
      <c r="BK319" s="186">
        <f>ROUND(I319*H319,2)</f>
        <v>0</v>
      </c>
      <c r="BL319" s="18" t="s">
        <v>129</v>
      </c>
      <c r="BM319" s="185" t="s">
        <v>450</v>
      </c>
    </row>
    <row r="320" spans="1:65" s="2" customFormat="1" ht="29.25">
      <c r="A320" s="35"/>
      <c r="B320" s="36"/>
      <c r="C320" s="37"/>
      <c r="D320" s="187" t="s">
        <v>131</v>
      </c>
      <c r="E320" s="37"/>
      <c r="F320" s="188" t="s">
        <v>451</v>
      </c>
      <c r="G320" s="37"/>
      <c r="H320" s="37"/>
      <c r="I320" s="189"/>
      <c r="J320" s="37"/>
      <c r="K320" s="37"/>
      <c r="L320" s="40"/>
      <c r="M320" s="190"/>
      <c r="N320" s="191"/>
      <c r="O320" s="65"/>
      <c r="P320" s="65"/>
      <c r="Q320" s="65"/>
      <c r="R320" s="65"/>
      <c r="S320" s="65"/>
      <c r="T320" s="66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18" t="s">
        <v>131</v>
      </c>
      <c r="AU320" s="18" t="s">
        <v>143</v>
      </c>
    </row>
    <row r="321" spans="1:65" s="2" customFormat="1" ht="11.25">
      <c r="A321" s="35"/>
      <c r="B321" s="36"/>
      <c r="C321" s="37"/>
      <c r="D321" s="192" t="s">
        <v>133</v>
      </c>
      <c r="E321" s="37"/>
      <c r="F321" s="193" t="s">
        <v>452</v>
      </c>
      <c r="G321" s="37"/>
      <c r="H321" s="37"/>
      <c r="I321" s="189"/>
      <c r="J321" s="37"/>
      <c r="K321" s="37"/>
      <c r="L321" s="40"/>
      <c r="M321" s="190"/>
      <c r="N321" s="191"/>
      <c r="O321" s="65"/>
      <c r="P321" s="65"/>
      <c r="Q321" s="65"/>
      <c r="R321" s="65"/>
      <c r="S321" s="65"/>
      <c r="T321" s="66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T321" s="18" t="s">
        <v>133</v>
      </c>
      <c r="AU321" s="18" t="s">
        <v>143</v>
      </c>
    </row>
    <row r="322" spans="1:65" s="13" customFormat="1" ht="22.5">
      <c r="B322" s="194"/>
      <c r="C322" s="195"/>
      <c r="D322" s="187" t="s">
        <v>135</v>
      </c>
      <c r="E322" s="196" t="s">
        <v>28</v>
      </c>
      <c r="F322" s="197" t="s">
        <v>453</v>
      </c>
      <c r="G322" s="195"/>
      <c r="H322" s="198">
        <v>19.95</v>
      </c>
      <c r="I322" s="199"/>
      <c r="J322" s="195"/>
      <c r="K322" s="195"/>
      <c r="L322" s="200"/>
      <c r="M322" s="201"/>
      <c r="N322" s="202"/>
      <c r="O322" s="202"/>
      <c r="P322" s="202"/>
      <c r="Q322" s="202"/>
      <c r="R322" s="202"/>
      <c r="S322" s="202"/>
      <c r="T322" s="203"/>
      <c r="AT322" s="204" t="s">
        <v>135</v>
      </c>
      <c r="AU322" s="204" t="s">
        <v>143</v>
      </c>
      <c r="AV322" s="13" t="s">
        <v>83</v>
      </c>
      <c r="AW322" s="13" t="s">
        <v>35</v>
      </c>
      <c r="AX322" s="13" t="s">
        <v>81</v>
      </c>
      <c r="AY322" s="204" t="s">
        <v>122</v>
      </c>
    </row>
    <row r="323" spans="1:65" s="2" customFormat="1" ht="24.2" customHeight="1">
      <c r="A323" s="35"/>
      <c r="B323" s="36"/>
      <c r="C323" s="174" t="s">
        <v>454</v>
      </c>
      <c r="D323" s="174" t="s">
        <v>124</v>
      </c>
      <c r="E323" s="175" t="s">
        <v>455</v>
      </c>
      <c r="F323" s="176" t="s">
        <v>456</v>
      </c>
      <c r="G323" s="177" t="s">
        <v>152</v>
      </c>
      <c r="H323" s="178">
        <v>159.75</v>
      </c>
      <c r="I323" s="179"/>
      <c r="J323" s="180">
        <f>ROUND(I323*H323,2)</f>
        <v>0</v>
      </c>
      <c r="K323" s="176" t="s">
        <v>128</v>
      </c>
      <c r="L323" s="40"/>
      <c r="M323" s="181" t="s">
        <v>28</v>
      </c>
      <c r="N323" s="182" t="s">
        <v>44</v>
      </c>
      <c r="O323" s="65"/>
      <c r="P323" s="183">
        <f>O323*H323</f>
        <v>0</v>
      </c>
      <c r="Q323" s="183">
        <v>0</v>
      </c>
      <c r="R323" s="183">
        <f>Q323*H323</f>
        <v>0</v>
      </c>
      <c r="S323" s="183">
        <v>0.44</v>
      </c>
      <c r="T323" s="184">
        <f>S323*H323</f>
        <v>70.290000000000006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85" t="s">
        <v>129</v>
      </c>
      <c r="AT323" s="185" t="s">
        <v>124</v>
      </c>
      <c r="AU323" s="185" t="s">
        <v>143</v>
      </c>
      <c r="AY323" s="18" t="s">
        <v>122</v>
      </c>
      <c r="BE323" s="186">
        <f>IF(N323="základní",J323,0)</f>
        <v>0</v>
      </c>
      <c r="BF323" s="186">
        <f>IF(N323="snížená",J323,0)</f>
        <v>0</v>
      </c>
      <c r="BG323" s="186">
        <f>IF(N323="zákl. přenesená",J323,0)</f>
        <v>0</v>
      </c>
      <c r="BH323" s="186">
        <f>IF(N323="sníž. přenesená",J323,0)</f>
        <v>0</v>
      </c>
      <c r="BI323" s="186">
        <f>IF(N323="nulová",J323,0)</f>
        <v>0</v>
      </c>
      <c r="BJ323" s="18" t="s">
        <v>81</v>
      </c>
      <c r="BK323" s="186">
        <f>ROUND(I323*H323,2)</f>
        <v>0</v>
      </c>
      <c r="BL323" s="18" t="s">
        <v>129</v>
      </c>
      <c r="BM323" s="185" t="s">
        <v>457</v>
      </c>
    </row>
    <row r="324" spans="1:65" s="2" customFormat="1" ht="39">
      <c r="A324" s="35"/>
      <c r="B324" s="36"/>
      <c r="C324" s="37"/>
      <c r="D324" s="187" t="s">
        <v>131</v>
      </c>
      <c r="E324" s="37"/>
      <c r="F324" s="188" t="s">
        <v>458</v>
      </c>
      <c r="G324" s="37"/>
      <c r="H324" s="37"/>
      <c r="I324" s="189"/>
      <c r="J324" s="37"/>
      <c r="K324" s="37"/>
      <c r="L324" s="40"/>
      <c r="M324" s="190"/>
      <c r="N324" s="191"/>
      <c r="O324" s="65"/>
      <c r="P324" s="65"/>
      <c r="Q324" s="65"/>
      <c r="R324" s="65"/>
      <c r="S324" s="65"/>
      <c r="T324" s="66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T324" s="18" t="s">
        <v>131</v>
      </c>
      <c r="AU324" s="18" t="s">
        <v>143</v>
      </c>
    </row>
    <row r="325" spans="1:65" s="2" customFormat="1" ht="11.25">
      <c r="A325" s="35"/>
      <c r="B325" s="36"/>
      <c r="C325" s="37"/>
      <c r="D325" s="192" t="s">
        <v>133</v>
      </c>
      <c r="E325" s="37"/>
      <c r="F325" s="193" t="s">
        <v>459</v>
      </c>
      <c r="G325" s="37"/>
      <c r="H325" s="37"/>
      <c r="I325" s="189"/>
      <c r="J325" s="37"/>
      <c r="K325" s="37"/>
      <c r="L325" s="40"/>
      <c r="M325" s="190"/>
      <c r="N325" s="191"/>
      <c r="O325" s="65"/>
      <c r="P325" s="65"/>
      <c r="Q325" s="65"/>
      <c r="R325" s="65"/>
      <c r="S325" s="65"/>
      <c r="T325" s="66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T325" s="18" t="s">
        <v>133</v>
      </c>
      <c r="AU325" s="18" t="s">
        <v>143</v>
      </c>
    </row>
    <row r="326" spans="1:65" s="13" customFormat="1" ht="11.25">
      <c r="B326" s="194"/>
      <c r="C326" s="195"/>
      <c r="D326" s="187" t="s">
        <v>135</v>
      </c>
      <c r="E326" s="196" t="s">
        <v>28</v>
      </c>
      <c r="F326" s="197" t="s">
        <v>460</v>
      </c>
      <c r="G326" s="195"/>
      <c r="H326" s="198">
        <v>159.75</v>
      </c>
      <c r="I326" s="199"/>
      <c r="J326" s="195"/>
      <c r="K326" s="195"/>
      <c r="L326" s="200"/>
      <c r="M326" s="201"/>
      <c r="N326" s="202"/>
      <c r="O326" s="202"/>
      <c r="P326" s="202"/>
      <c r="Q326" s="202"/>
      <c r="R326" s="202"/>
      <c r="S326" s="202"/>
      <c r="T326" s="203"/>
      <c r="AT326" s="204" t="s">
        <v>135</v>
      </c>
      <c r="AU326" s="204" t="s">
        <v>143</v>
      </c>
      <c r="AV326" s="13" t="s">
        <v>83</v>
      </c>
      <c r="AW326" s="13" t="s">
        <v>35</v>
      </c>
      <c r="AX326" s="13" t="s">
        <v>81</v>
      </c>
      <c r="AY326" s="204" t="s">
        <v>122</v>
      </c>
    </row>
    <row r="327" spans="1:65" s="2" customFormat="1" ht="24.2" customHeight="1">
      <c r="A327" s="35"/>
      <c r="B327" s="36"/>
      <c r="C327" s="174" t="s">
        <v>461</v>
      </c>
      <c r="D327" s="174" t="s">
        <v>124</v>
      </c>
      <c r="E327" s="175" t="s">
        <v>462</v>
      </c>
      <c r="F327" s="176" t="s">
        <v>463</v>
      </c>
      <c r="G327" s="177" t="s">
        <v>152</v>
      </c>
      <c r="H327" s="178">
        <v>32</v>
      </c>
      <c r="I327" s="179"/>
      <c r="J327" s="180">
        <f>ROUND(I327*H327,2)</f>
        <v>0</v>
      </c>
      <c r="K327" s="176" t="s">
        <v>128</v>
      </c>
      <c r="L327" s="40"/>
      <c r="M327" s="181" t="s">
        <v>28</v>
      </c>
      <c r="N327" s="182" t="s">
        <v>44</v>
      </c>
      <c r="O327" s="65"/>
      <c r="P327" s="183">
        <f>O327*H327</f>
        <v>0</v>
      </c>
      <c r="Q327" s="183">
        <v>0</v>
      </c>
      <c r="R327" s="183">
        <f>Q327*H327</f>
        <v>0</v>
      </c>
      <c r="S327" s="183">
        <v>9.8000000000000004E-2</v>
      </c>
      <c r="T327" s="184">
        <f>S327*H327</f>
        <v>3.1360000000000001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85" t="s">
        <v>129</v>
      </c>
      <c r="AT327" s="185" t="s">
        <v>124</v>
      </c>
      <c r="AU327" s="185" t="s">
        <v>143</v>
      </c>
      <c r="AY327" s="18" t="s">
        <v>122</v>
      </c>
      <c r="BE327" s="186">
        <f>IF(N327="základní",J327,0)</f>
        <v>0</v>
      </c>
      <c r="BF327" s="186">
        <f>IF(N327="snížená",J327,0)</f>
        <v>0</v>
      </c>
      <c r="BG327" s="186">
        <f>IF(N327="zákl. přenesená",J327,0)</f>
        <v>0</v>
      </c>
      <c r="BH327" s="186">
        <f>IF(N327="sníž. přenesená",J327,0)</f>
        <v>0</v>
      </c>
      <c r="BI327" s="186">
        <f>IF(N327="nulová",J327,0)</f>
        <v>0</v>
      </c>
      <c r="BJ327" s="18" t="s">
        <v>81</v>
      </c>
      <c r="BK327" s="186">
        <f>ROUND(I327*H327,2)</f>
        <v>0</v>
      </c>
      <c r="BL327" s="18" t="s">
        <v>129</v>
      </c>
      <c r="BM327" s="185" t="s">
        <v>464</v>
      </c>
    </row>
    <row r="328" spans="1:65" s="2" customFormat="1" ht="29.25">
      <c r="A328" s="35"/>
      <c r="B328" s="36"/>
      <c r="C328" s="37"/>
      <c r="D328" s="187" t="s">
        <v>131</v>
      </c>
      <c r="E328" s="37"/>
      <c r="F328" s="188" t="s">
        <v>465</v>
      </c>
      <c r="G328" s="37"/>
      <c r="H328" s="37"/>
      <c r="I328" s="189"/>
      <c r="J328" s="37"/>
      <c r="K328" s="37"/>
      <c r="L328" s="40"/>
      <c r="M328" s="190"/>
      <c r="N328" s="191"/>
      <c r="O328" s="65"/>
      <c r="P328" s="65"/>
      <c r="Q328" s="65"/>
      <c r="R328" s="65"/>
      <c r="S328" s="65"/>
      <c r="T328" s="66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T328" s="18" t="s">
        <v>131</v>
      </c>
      <c r="AU328" s="18" t="s">
        <v>143</v>
      </c>
    </row>
    <row r="329" spans="1:65" s="2" customFormat="1" ht="11.25">
      <c r="A329" s="35"/>
      <c r="B329" s="36"/>
      <c r="C329" s="37"/>
      <c r="D329" s="192" t="s">
        <v>133</v>
      </c>
      <c r="E329" s="37"/>
      <c r="F329" s="193" t="s">
        <v>466</v>
      </c>
      <c r="G329" s="37"/>
      <c r="H329" s="37"/>
      <c r="I329" s="189"/>
      <c r="J329" s="37"/>
      <c r="K329" s="37"/>
      <c r="L329" s="40"/>
      <c r="M329" s="190"/>
      <c r="N329" s="191"/>
      <c r="O329" s="65"/>
      <c r="P329" s="65"/>
      <c r="Q329" s="65"/>
      <c r="R329" s="65"/>
      <c r="S329" s="65"/>
      <c r="T329" s="66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T329" s="18" t="s">
        <v>133</v>
      </c>
      <c r="AU329" s="18" t="s">
        <v>143</v>
      </c>
    </row>
    <row r="330" spans="1:65" s="13" customFormat="1" ht="11.25">
      <c r="B330" s="194"/>
      <c r="C330" s="195"/>
      <c r="D330" s="187" t="s">
        <v>135</v>
      </c>
      <c r="E330" s="196" t="s">
        <v>28</v>
      </c>
      <c r="F330" s="197" t="s">
        <v>467</v>
      </c>
      <c r="G330" s="195"/>
      <c r="H330" s="198">
        <v>32</v>
      </c>
      <c r="I330" s="199"/>
      <c r="J330" s="195"/>
      <c r="K330" s="195"/>
      <c r="L330" s="200"/>
      <c r="M330" s="201"/>
      <c r="N330" s="202"/>
      <c r="O330" s="202"/>
      <c r="P330" s="202"/>
      <c r="Q330" s="202"/>
      <c r="R330" s="202"/>
      <c r="S330" s="202"/>
      <c r="T330" s="203"/>
      <c r="AT330" s="204" t="s">
        <v>135</v>
      </c>
      <c r="AU330" s="204" t="s">
        <v>143</v>
      </c>
      <c r="AV330" s="13" t="s">
        <v>83</v>
      </c>
      <c r="AW330" s="13" t="s">
        <v>35</v>
      </c>
      <c r="AX330" s="13" t="s">
        <v>81</v>
      </c>
      <c r="AY330" s="204" t="s">
        <v>122</v>
      </c>
    </row>
    <row r="331" spans="1:65" s="2" customFormat="1" ht="24.2" customHeight="1">
      <c r="A331" s="35"/>
      <c r="B331" s="36"/>
      <c r="C331" s="174" t="s">
        <v>468</v>
      </c>
      <c r="D331" s="174" t="s">
        <v>124</v>
      </c>
      <c r="E331" s="175" t="s">
        <v>469</v>
      </c>
      <c r="F331" s="176" t="s">
        <v>470</v>
      </c>
      <c r="G331" s="177" t="s">
        <v>152</v>
      </c>
      <c r="H331" s="178">
        <v>319.5</v>
      </c>
      <c r="I331" s="179"/>
      <c r="J331" s="180">
        <f>ROUND(I331*H331,2)</f>
        <v>0</v>
      </c>
      <c r="K331" s="176" t="s">
        <v>128</v>
      </c>
      <c r="L331" s="40"/>
      <c r="M331" s="181" t="s">
        <v>28</v>
      </c>
      <c r="N331" s="182" t="s">
        <v>44</v>
      </c>
      <c r="O331" s="65"/>
      <c r="P331" s="183">
        <f>O331*H331</f>
        <v>0</v>
      </c>
      <c r="Q331" s="183">
        <v>0</v>
      </c>
      <c r="R331" s="183">
        <f>Q331*H331</f>
        <v>0</v>
      </c>
      <c r="S331" s="183">
        <v>0.22</v>
      </c>
      <c r="T331" s="184">
        <f>S331*H331</f>
        <v>70.290000000000006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85" t="s">
        <v>129</v>
      </c>
      <c r="AT331" s="185" t="s">
        <v>124</v>
      </c>
      <c r="AU331" s="185" t="s">
        <v>143</v>
      </c>
      <c r="AY331" s="18" t="s">
        <v>122</v>
      </c>
      <c r="BE331" s="186">
        <f>IF(N331="základní",J331,0)</f>
        <v>0</v>
      </c>
      <c r="BF331" s="186">
        <f>IF(N331="snížená",J331,0)</f>
        <v>0</v>
      </c>
      <c r="BG331" s="186">
        <f>IF(N331="zákl. přenesená",J331,0)</f>
        <v>0</v>
      </c>
      <c r="BH331" s="186">
        <f>IF(N331="sníž. přenesená",J331,0)</f>
        <v>0</v>
      </c>
      <c r="BI331" s="186">
        <f>IF(N331="nulová",J331,0)</f>
        <v>0</v>
      </c>
      <c r="BJ331" s="18" t="s">
        <v>81</v>
      </c>
      <c r="BK331" s="186">
        <f>ROUND(I331*H331,2)</f>
        <v>0</v>
      </c>
      <c r="BL331" s="18" t="s">
        <v>129</v>
      </c>
      <c r="BM331" s="185" t="s">
        <v>471</v>
      </c>
    </row>
    <row r="332" spans="1:65" s="2" customFormat="1" ht="39">
      <c r="A332" s="35"/>
      <c r="B332" s="36"/>
      <c r="C332" s="37"/>
      <c r="D332" s="187" t="s">
        <v>131</v>
      </c>
      <c r="E332" s="37"/>
      <c r="F332" s="188" t="s">
        <v>472</v>
      </c>
      <c r="G332" s="37"/>
      <c r="H332" s="37"/>
      <c r="I332" s="189"/>
      <c r="J332" s="37"/>
      <c r="K332" s="37"/>
      <c r="L332" s="40"/>
      <c r="M332" s="190"/>
      <c r="N332" s="191"/>
      <c r="O332" s="65"/>
      <c r="P332" s="65"/>
      <c r="Q332" s="65"/>
      <c r="R332" s="65"/>
      <c r="S332" s="65"/>
      <c r="T332" s="66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T332" s="18" t="s">
        <v>131</v>
      </c>
      <c r="AU332" s="18" t="s">
        <v>143</v>
      </c>
    </row>
    <row r="333" spans="1:65" s="2" customFormat="1" ht="11.25">
      <c r="A333" s="35"/>
      <c r="B333" s="36"/>
      <c r="C333" s="37"/>
      <c r="D333" s="192" t="s">
        <v>133</v>
      </c>
      <c r="E333" s="37"/>
      <c r="F333" s="193" t="s">
        <v>473</v>
      </c>
      <c r="G333" s="37"/>
      <c r="H333" s="37"/>
      <c r="I333" s="189"/>
      <c r="J333" s="37"/>
      <c r="K333" s="37"/>
      <c r="L333" s="40"/>
      <c r="M333" s="190"/>
      <c r="N333" s="191"/>
      <c r="O333" s="65"/>
      <c r="P333" s="65"/>
      <c r="Q333" s="65"/>
      <c r="R333" s="65"/>
      <c r="S333" s="65"/>
      <c r="T333" s="66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T333" s="18" t="s">
        <v>133</v>
      </c>
      <c r="AU333" s="18" t="s">
        <v>143</v>
      </c>
    </row>
    <row r="334" spans="1:65" s="13" customFormat="1" ht="11.25">
      <c r="B334" s="194"/>
      <c r="C334" s="195"/>
      <c r="D334" s="187" t="s">
        <v>135</v>
      </c>
      <c r="E334" s="196" t="s">
        <v>28</v>
      </c>
      <c r="F334" s="197" t="s">
        <v>220</v>
      </c>
      <c r="G334" s="195"/>
      <c r="H334" s="198">
        <v>319.5</v>
      </c>
      <c r="I334" s="199"/>
      <c r="J334" s="195"/>
      <c r="K334" s="195"/>
      <c r="L334" s="200"/>
      <c r="M334" s="201"/>
      <c r="N334" s="202"/>
      <c r="O334" s="202"/>
      <c r="P334" s="202"/>
      <c r="Q334" s="202"/>
      <c r="R334" s="202"/>
      <c r="S334" s="202"/>
      <c r="T334" s="203"/>
      <c r="AT334" s="204" t="s">
        <v>135</v>
      </c>
      <c r="AU334" s="204" t="s">
        <v>143</v>
      </c>
      <c r="AV334" s="13" t="s">
        <v>83</v>
      </c>
      <c r="AW334" s="13" t="s">
        <v>35</v>
      </c>
      <c r="AX334" s="13" t="s">
        <v>81</v>
      </c>
      <c r="AY334" s="204" t="s">
        <v>122</v>
      </c>
    </row>
    <row r="335" spans="1:65" s="2" customFormat="1" ht="24.2" customHeight="1">
      <c r="A335" s="35"/>
      <c r="B335" s="36"/>
      <c r="C335" s="174" t="s">
        <v>474</v>
      </c>
      <c r="D335" s="174" t="s">
        <v>124</v>
      </c>
      <c r="E335" s="175" t="s">
        <v>475</v>
      </c>
      <c r="F335" s="176" t="s">
        <v>476</v>
      </c>
      <c r="G335" s="177" t="s">
        <v>152</v>
      </c>
      <c r="H335" s="178">
        <v>1597.5</v>
      </c>
      <c r="I335" s="179"/>
      <c r="J335" s="180">
        <f>ROUND(I335*H335,2)</f>
        <v>0</v>
      </c>
      <c r="K335" s="176" t="s">
        <v>128</v>
      </c>
      <c r="L335" s="40"/>
      <c r="M335" s="181" t="s">
        <v>28</v>
      </c>
      <c r="N335" s="182" t="s">
        <v>44</v>
      </c>
      <c r="O335" s="65"/>
      <c r="P335" s="183">
        <f>O335*H335</f>
        <v>0</v>
      </c>
      <c r="Q335" s="183">
        <v>1.0000000000000001E-5</v>
      </c>
      <c r="R335" s="183">
        <f>Q335*H335</f>
        <v>1.5975E-2</v>
      </c>
      <c r="S335" s="183">
        <v>0.115</v>
      </c>
      <c r="T335" s="184">
        <f>S335*H335</f>
        <v>183.71250000000001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85" t="s">
        <v>129</v>
      </c>
      <c r="AT335" s="185" t="s">
        <v>124</v>
      </c>
      <c r="AU335" s="185" t="s">
        <v>143</v>
      </c>
      <c r="AY335" s="18" t="s">
        <v>122</v>
      </c>
      <c r="BE335" s="186">
        <f>IF(N335="základní",J335,0)</f>
        <v>0</v>
      </c>
      <c r="BF335" s="186">
        <f>IF(N335="snížená",J335,0)</f>
        <v>0</v>
      </c>
      <c r="BG335" s="186">
        <f>IF(N335="zákl. přenesená",J335,0)</f>
        <v>0</v>
      </c>
      <c r="BH335" s="186">
        <f>IF(N335="sníž. přenesená",J335,0)</f>
        <v>0</v>
      </c>
      <c r="BI335" s="186">
        <f>IF(N335="nulová",J335,0)</f>
        <v>0</v>
      </c>
      <c r="BJ335" s="18" t="s">
        <v>81</v>
      </c>
      <c r="BK335" s="186">
        <f>ROUND(I335*H335,2)</f>
        <v>0</v>
      </c>
      <c r="BL335" s="18" t="s">
        <v>129</v>
      </c>
      <c r="BM335" s="185" t="s">
        <v>477</v>
      </c>
    </row>
    <row r="336" spans="1:65" s="2" customFormat="1" ht="29.25">
      <c r="A336" s="35"/>
      <c r="B336" s="36"/>
      <c r="C336" s="37"/>
      <c r="D336" s="187" t="s">
        <v>131</v>
      </c>
      <c r="E336" s="37"/>
      <c r="F336" s="188" t="s">
        <v>478</v>
      </c>
      <c r="G336" s="37"/>
      <c r="H336" s="37"/>
      <c r="I336" s="189"/>
      <c r="J336" s="37"/>
      <c r="K336" s="37"/>
      <c r="L336" s="40"/>
      <c r="M336" s="190"/>
      <c r="N336" s="191"/>
      <c r="O336" s="65"/>
      <c r="P336" s="65"/>
      <c r="Q336" s="65"/>
      <c r="R336" s="65"/>
      <c r="S336" s="65"/>
      <c r="T336" s="66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T336" s="18" t="s">
        <v>131</v>
      </c>
      <c r="AU336" s="18" t="s">
        <v>143</v>
      </c>
    </row>
    <row r="337" spans="1:65" s="2" customFormat="1" ht="11.25">
      <c r="A337" s="35"/>
      <c r="B337" s="36"/>
      <c r="C337" s="37"/>
      <c r="D337" s="192" t="s">
        <v>133</v>
      </c>
      <c r="E337" s="37"/>
      <c r="F337" s="193" t="s">
        <v>479</v>
      </c>
      <c r="G337" s="37"/>
      <c r="H337" s="37"/>
      <c r="I337" s="189"/>
      <c r="J337" s="37"/>
      <c r="K337" s="37"/>
      <c r="L337" s="40"/>
      <c r="M337" s="190"/>
      <c r="N337" s="191"/>
      <c r="O337" s="65"/>
      <c r="P337" s="65"/>
      <c r="Q337" s="65"/>
      <c r="R337" s="65"/>
      <c r="S337" s="65"/>
      <c r="T337" s="66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T337" s="18" t="s">
        <v>133</v>
      </c>
      <c r="AU337" s="18" t="s">
        <v>143</v>
      </c>
    </row>
    <row r="338" spans="1:65" s="2" customFormat="1" ht="48.75">
      <c r="A338" s="35"/>
      <c r="B338" s="36"/>
      <c r="C338" s="37"/>
      <c r="D338" s="187" t="s">
        <v>164</v>
      </c>
      <c r="E338" s="37"/>
      <c r="F338" s="216" t="s">
        <v>480</v>
      </c>
      <c r="G338" s="37"/>
      <c r="H338" s="37"/>
      <c r="I338" s="189"/>
      <c r="J338" s="37"/>
      <c r="K338" s="37"/>
      <c r="L338" s="40"/>
      <c r="M338" s="190"/>
      <c r="N338" s="191"/>
      <c r="O338" s="65"/>
      <c r="P338" s="65"/>
      <c r="Q338" s="65"/>
      <c r="R338" s="65"/>
      <c r="S338" s="65"/>
      <c r="T338" s="66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T338" s="18" t="s">
        <v>164</v>
      </c>
      <c r="AU338" s="18" t="s">
        <v>143</v>
      </c>
    </row>
    <row r="339" spans="1:65" s="13" customFormat="1" ht="11.25">
      <c r="B339" s="194"/>
      <c r="C339" s="195"/>
      <c r="D339" s="187" t="s">
        <v>135</v>
      </c>
      <c r="E339" s="196" t="s">
        <v>28</v>
      </c>
      <c r="F339" s="197" t="s">
        <v>227</v>
      </c>
      <c r="G339" s="195"/>
      <c r="H339" s="198">
        <v>1597.5</v>
      </c>
      <c r="I339" s="199"/>
      <c r="J339" s="195"/>
      <c r="K339" s="195"/>
      <c r="L339" s="200"/>
      <c r="M339" s="201"/>
      <c r="N339" s="202"/>
      <c r="O339" s="202"/>
      <c r="P339" s="202"/>
      <c r="Q339" s="202"/>
      <c r="R339" s="202"/>
      <c r="S339" s="202"/>
      <c r="T339" s="203"/>
      <c r="AT339" s="204" t="s">
        <v>135</v>
      </c>
      <c r="AU339" s="204" t="s">
        <v>143</v>
      </c>
      <c r="AV339" s="13" t="s">
        <v>83</v>
      </c>
      <c r="AW339" s="13" t="s">
        <v>35</v>
      </c>
      <c r="AX339" s="13" t="s">
        <v>81</v>
      </c>
      <c r="AY339" s="204" t="s">
        <v>122</v>
      </c>
    </row>
    <row r="340" spans="1:65" s="2" customFormat="1" ht="16.5" customHeight="1">
      <c r="A340" s="35"/>
      <c r="B340" s="36"/>
      <c r="C340" s="174" t="s">
        <v>481</v>
      </c>
      <c r="D340" s="174" t="s">
        <v>124</v>
      </c>
      <c r="E340" s="175" t="s">
        <v>482</v>
      </c>
      <c r="F340" s="176" t="s">
        <v>483</v>
      </c>
      <c r="G340" s="177" t="s">
        <v>273</v>
      </c>
      <c r="H340" s="178">
        <v>41.35</v>
      </c>
      <c r="I340" s="179"/>
      <c r="J340" s="180">
        <f>ROUND(I340*H340,2)</f>
        <v>0</v>
      </c>
      <c r="K340" s="176" t="s">
        <v>128</v>
      </c>
      <c r="L340" s="40"/>
      <c r="M340" s="181" t="s">
        <v>28</v>
      </c>
      <c r="N340" s="182" t="s">
        <v>44</v>
      </c>
      <c r="O340" s="65"/>
      <c r="P340" s="183">
        <f>O340*H340</f>
        <v>0</v>
      </c>
      <c r="Q340" s="183">
        <v>0</v>
      </c>
      <c r="R340" s="183">
        <f>Q340*H340</f>
        <v>0</v>
      </c>
      <c r="S340" s="183">
        <v>0.20499999999999999</v>
      </c>
      <c r="T340" s="184">
        <f>S340*H340</f>
        <v>8.4767499999999991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85" t="s">
        <v>129</v>
      </c>
      <c r="AT340" s="185" t="s">
        <v>124</v>
      </c>
      <c r="AU340" s="185" t="s">
        <v>143</v>
      </c>
      <c r="AY340" s="18" t="s">
        <v>122</v>
      </c>
      <c r="BE340" s="186">
        <f>IF(N340="základní",J340,0)</f>
        <v>0</v>
      </c>
      <c r="BF340" s="186">
        <f>IF(N340="snížená",J340,0)</f>
        <v>0</v>
      </c>
      <c r="BG340" s="186">
        <f>IF(N340="zákl. přenesená",J340,0)</f>
        <v>0</v>
      </c>
      <c r="BH340" s="186">
        <f>IF(N340="sníž. přenesená",J340,0)</f>
        <v>0</v>
      </c>
      <c r="BI340" s="186">
        <f>IF(N340="nulová",J340,0)</f>
        <v>0</v>
      </c>
      <c r="BJ340" s="18" t="s">
        <v>81</v>
      </c>
      <c r="BK340" s="186">
        <f>ROUND(I340*H340,2)</f>
        <v>0</v>
      </c>
      <c r="BL340" s="18" t="s">
        <v>129</v>
      </c>
      <c r="BM340" s="185" t="s">
        <v>484</v>
      </c>
    </row>
    <row r="341" spans="1:65" s="2" customFormat="1" ht="29.25">
      <c r="A341" s="35"/>
      <c r="B341" s="36"/>
      <c r="C341" s="37"/>
      <c r="D341" s="187" t="s">
        <v>131</v>
      </c>
      <c r="E341" s="37"/>
      <c r="F341" s="188" t="s">
        <v>485</v>
      </c>
      <c r="G341" s="37"/>
      <c r="H341" s="37"/>
      <c r="I341" s="189"/>
      <c r="J341" s="37"/>
      <c r="K341" s="37"/>
      <c r="L341" s="40"/>
      <c r="M341" s="190"/>
      <c r="N341" s="191"/>
      <c r="O341" s="65"/>
      <c r="P341" s="65"/>
      <c r="Q341" s="65"/>
      <c r="R341" s="65"/>
      <c r="S341" s="65"/>
      <c r="T341" s="66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T341" s="18" t="s">
        <v>131</v>
      </c>
      <c r="AU341" s="18" t="s">
        <v>143</v>
      </c>
    </row>
    <row r="342" spans="1:65" s="2" customFormat="1" ht="11.25">
      <c r="A342" s="35"/>
      <c r="B342" s="36"/>
      <c r="C342" s="37"/>
      <c r="D342" s="192" t="s">
        <v>133</v>
      </c>
      <c r="E342" s="37"/>
      <c r="F342" s="193" t="s">
        <v>486</v>
      </c>
      <c r="G342" s="37"/>
      <c r="H342" s="37"/>
      <c r="I342" s="189"/>
      <c r="J342" s="37"/>
      <c r="K342" s="37"/>
      <c r="L342" s="40"/>
      <c r="M342" s="190"/>
      <c r="N342" s="191"/>
      <c r="O342" s="65"/>
      <c r="P342" s="65"/>
      <c r="Q342" s="65"/>
      <c r="R342" s="65"/>
      <c r="S342" s="65"/>
      <c r="T342" s="66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T342" s="18" t="s">
        <v>133</v>
      </c>
      <c r="AU342" s="18" t="s">
        <v>143</v>
      </c>
    </row>
    <row r="343" spans="1:65" s="13" customFormat="1" ht="11.25">
      <c r="B343" s="194"/>
      <c r="C343" s="195"/>
      <c r="D343" s="187" t="s">
        <v>135</v>
      </c>
      <c r="E343" s="196" t="s">
        <v>28</v>
      </c>
      <c r="F343" s="197" t="s">
        <v>487</v>
      </c>
      <c r="G343" s="195"/>
      <c r="H343" s="198">
        <v>41.35</v>
      </c>
      <c r="I343" s="199"/>
      <c r="J343" s="195"/>
      <c r="K343" s="195"/>
      <c r="L343" s="200"/>
      <c r="M343" s="201"/>
      <c r="N343" s="202"/>
      <c r="O343" s="202"/>
      <c r="P343" s="202"/>
      <c r="Q343" s="202"/>
      <c r="R343" s="202"/>
      <c r="S343" s="202"/>
      <c r="T343" s="203"/>
      <c r="AT343" s="204" t="s">
        <v>135</v>
      </c>
      <c r="AU343" s="204" t="s">
        <v>143</v>
      </c>
      <c r="AV343" s="13" t="s">
        <v>83</v>
      </c>
      <c r="AW343" s="13" t="s">
        <v>35</v>
      </c>
      <c r="AX343" s="13" t="s">
        <v>81</v>
      </c>
      <c r="AY343" s="204" t="s">
        <v>122</v>
      </c>
    </row>
    <row r="344" spans="1:65" s="12" customFormat="1" ht="22.9" customHeight="1">
      <c r="B344" s="158"/>
      <c r="C344" s="159"/>
      <c r="D344" s="160" t="s">
        <v>72</v>
      </c>
      <c r="E344" s="172" t="s">
        <v>488</v>
      </c>
      <c r="F344" s="172" t="s">
        <v>489</v>
      </c>
      <c r="G344" s="159"/>
      <c r="H344" s="159"/>
      <c r="I344" s="162"/>
      <c r="J344" s="173">
        <f>BK344</f>
        <v>0</v>
      </c>
      <c r="K344" s="159"/>
      <c r="L344" s="164"/>
      <c r="M344" s="165"/>
      <c r="N344" s="166"/>
      <c r="O344" s="166"/>
      <c r="P344" s="167">
        <f>SUM(P345:P386)</f>
        <v>0</v>
      </c>
      <c r="Q344" s="166"/>
      <c r="R344" s="167">
        <f>SUM(R345:R386)</f>
        <v>0</v>
      </c>
      <c r="S344" s="166"/>
      <c r="T344" s="168">
        <f>SUM(T345:T386)</f>
        <v>0</v>
      </c>
      <c r="AR344" s="169" t="s">
        <v>81</v>
      </c>
      <c r="AT344" s="170" t="s">
        <v>72</v>
      </c>
      <c r="AU344" s="170" t="s">
        <v>81</v>
      </c>
      <c r="AY344" s="169" t="s">
        <v>122</v>
      </c>
      <c r="BK344" s="171">
        <f>SUM(BK345:BK386)</f>
        <v>0</v>
      </c>
    </row>
    <row r="345" spans="1:65" s="2" customFormat="1" ht="21.75" customHeight="1">
      <c r="A345" s="35"/>
      <c r="B345" s="36"/>
      <c r="C345" s="174" t="s">
        <v>490</v>
      </c>
      <c r="D345" s="174" t="s">
        <v>124</v>
      </c>
      <c r="E345" s="175" t="s">
        <v>491</v>
      </c>
      <c r="F345" s="176" t="s">
        <v>492</v>
      </c>
      <c r="G345" s="177" t="s">
        <v>493</v>
      </c>
      <c r="H345" s="178">
        <v>254.00299999999999</v>
      </c>
      <c r="I345" s="179"/>
      <c r="J345" s="180">
        <f>ROUND(I345*H345,2)</f>
        <v>0</v>
      </c>
      <c r="K345" s="176" t="s">
        <v>128</v>
      </c>
      <c r="L345" s="40"/>
      <c r="M345" s="181" t="s">
        <v>28</v>
      </c>
      <c r="N345" s="182" t="s">
        <v>44</v>
      </c>
      <c r="O345" s="65"/>
      <c r="P345" s="183">
        <f>O345*H345</f>
        <v>0</v>
      </c>
      <c r="Q345" s="183">
        <v>0</v>
      </c>
      <c r="R345" s="183">
        <f>Q345*H345</f>
        <v>0</v>
      </c>
      <c r="S345" s="183">
        <v>0</v>
      </c>
      <c r="T345" s="184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185" t="s">
        <v>129</v>
      </c>
      <c r="AT345" s="185" t="s">
        <v>124</v>
      </c>
      <c r="AU345" s="185" t="s">
        <v>83</v>
      </c>
      <c r="AY345" s="18" t="s">
        <v>122</v>
      </c>
      <c r="BE345" s="186">
        <f>IF(N345="základní",J345,0)</f>
        <v>0</v>
      </c>
      <c r="BF345" s="186">
        <f>IF(N345="snížená",J345,0)</f>
        <v>0</v>
      </c>
      <c r="BG345" s="186">
        <f>IF(N345="zákl. přenesená",J345,0)</f>
        <v>0</v>
      </c>
      <c r="BH345" s="186">
        <f>IF(N345="sníž. přenesená",J345,0)</f>
        <v>0</v>
      </c>
      <c r="BI345" s="186">
        <f>IF(N345="nulová",J345,0)</f>
        <v>0</v>
      </c>
      <c r="BJ345" s="18" t="s">
        <v>81</v>
      </c>
      <c r="BK345" s="186">
        <f>ROUND(I345*H345,2)</f>
        <v>0</v>
      </c>
      <c r="BL345" s="18" t="s">
        <v>129</v>
      </c>
      <c r="BM345" s="185" t="s">
        <v>494</v>
      </c>
    </row>
    <row r="346" spans="1:65" s="2" customFormat="1" ht="19.5">
      <c r="A346" s="35"/>
      <c r="B346" s="36"/>
      <c r="C346" s="37"/>
      <c r="D346" s="187" t="s">
        <v>131</v>
      </c>
      <c r="E346" s="37"/>
      <c r="F346" s="188" t="s">
        <v>495</v>
      </c>
      <c r="G346" s="37"/>
      <c r="H346" s="37"/>
      <c r="I346" s="189"/>
      <c r="J346" s="37"/>
      <c r="K346" s="37"/>
      <c r="L346" s="40"/>
      <c r="M346" s="190"/>
      <c r="N346" s="191"/>
      <c r="O346" s="65"/>
      <c r="P346" s="65"/>
      <c r="Q346" s="65"/>
      <c r="R346" s="65"/>
      <c r="S346" s="65"/>
      <c r="T346" s="66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18" t="s">
        <v>131</v>
      </c>
      <c r="AU346" s="18" t="s">
        <v>83</v>
      </c>
    </row>
    <row r="347" spans="1:65" s="2" customFormat="1" ht="11.25">
      <c r="A347" s="35"/>
      <c r="B347" s="36"/>
      <c r="C347" s="37"/>
      <c r="D347" s="192" t="s">
        <v>133</v>
      </c>
      <c r="E347" s="37"/>
      <c r="F347" s="193" t="s">
        <v>496</v>
      </c>
      <c r="G347" s="37"/>
      <c r="H347" s="37"/>
      <c r="I347" s="189"/>
      <c r="J347" s="37"/>
      <c r="K347" s="37"/>
      <c r="L347" s="40"/>
      <c r="M347" s="190"/>
      <c r="N347" s="191"/>
      <c r="O347" s="65"/>
      <c r="P347" s="65"/>
      <c r="Q347" s="65"/>
      <c r="R347" s="65"/>
      <c r="S347" s="65"/>
      <c r="T347" s="66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T347" s="18" t="s">
        <v>133</v>
      </c>
      <c r="AU347" s="18" t="s">
        <v>83</v>
      </c>
    </row>
    <row r="348" spans="1:65" s="13" customFormat="1" ht="11.25">
      <c r="B348" s="194"/>
      <c r="C348" s="195"/>
      <c r="D348" s="187" t="s">
        <v>135</v>
      </c>
      <c r="E348" s="196" t="s">
        <v>28</v>
      </c>
      <c r="F348" s="197" t="s">
        <v>497</v>
      </c>
      <c r="G348" s="195"/>
      <c r="H348" s="198">
        <v>70.290000000000006</v>
      </c>
      <c r="I348" s="199"/>
      <c r="J348" s="195"/>
      <c r="K348" s="195"/>
      <c r="L348" s="200"/>
      <c r="M348" s="201"/>
      <c r="N348" s="202"/>
      <c r="O348" s="202"/>
      <c r="P348" s="202"/>
      <c r="Q348" s="202"/>
      <c r="R348" s="202"/>
      <c r="S348" s="202"/>
      <c r="T348" s="203"/>
      <c r="AT348" s="204" t="s">
        <v>135</v>
      </c>
      <c r="AU348" s="204" t="s">
        <v>83</v>
      </c>
      <c r="AV348" s="13" t="s">
        <v>83</v>
      </c>
      <c r="AW348" s="13" t="s">
        <v>35</v>
      </c>
      <c r="AX348" s="13" t="s">
        <v>73</v>
      </c>
      <c r="AY348" s="204" t="s">
        <v>122</v>
      </c>
    </row>
    <row r="349" spans="1:65" s="13" customFormat="1" ht="11.25">
      <c r="B349" s="194"/>
      <c r="C349" s="195"/>
      <c r="D349" s="187" t="s">
        <v>135</v>
      </c>
      <c r="E349" s="196" t="s">
        <v>28</v>
      </c>
      <c r="F349" s="197" t="s">
        <v>498</v>
      </c>
      <c r="G349" s="195"/>
      <c r="H349" s="198">
        <v>183.71299999999999</v>
      </c>
      <c r="I349" s="199"/>
      <c r="J349" s="195"/>
      <c r="K349" s="195"/>
      <c r="L349" s="200"/>
      <c r="M349" s="201"/>
      <c r="N349" s="202"/>
      <c r="O349" s="202"/>
      <c r="P349" s="202"/>
      <c r="Q349" s="202"/>
      <c r="R349" s="202"/>
      <c r="S349" s="202"/>
      <c r="T349" s="203"/>
      <c r="AT349" s="204" t="s">
        <v>135</v>
      </c>
      <c r="AU349" s="204" t="s">
        <v>83</v>
      </c>
      <c r="AV349" s="13" t="s">
        <v>83</v>
      </c>
      <c r="AW349" s="13" t="s">
        <v>35</v>
      </c>
      <c r="AX349" s="13" t="s">
        <v>73</v>
      </c>
      <c r="AY349" s="204" t="s">
        <v>122</v>
      </c>
    </row>
    <row r="350" spans="1:65" s="14" customFormat="1" ht="11.25">
      <c r="B350" s="205"/>
      <c r="C350" s="206"/>
      <c r="D350" s="187" t="s">
        <v>135</v>
      </c>
      <c r="E350" s="207" t="s">
        <v>28</v>
      </c>
      <c r="F350" s="208" t="s">
        <v>157</v>
      </c>
      <c r="G350" s="206"/>
      <c r="H350" s="209">
        <v>254.00299999999999</v>
      </c>
      <c r="I350" s="210"/>
      <c r="J350" s="206"/>
      <c r="K350" s="206"/>
      <c r="L350" s="211"/>
      <c r="M350" s="212"/>
      <c r="N350" s="213"/>
      <c r="O350" s="213"/>
      <c r="P350" s="213"/>
      <c r="Q350" s="213"/>
      <c r="R350" s="213"/>
      <c r="S350" s="213"/>
      <c r="T350" s="214"/>
      <c r="AT350" s="215" t="s">
        <v>135</v>
      </c>
      <c r="AU350" s="215" t="s">
        <v>83</v>
      </c>
      <c r="AV350" s="14" t="s">
        <v>129</v>
      </c>
      <c r="AW350" s="14" t="s">
        <v>35</v>
      </c>
      <c r="AX350" s="14" t="s">
        <v>81</v>
      </c>
      <c r="AY350" s="215" t="s">
        <v>122</v>
      </c>
    </row>
    <row r="351" spans="1:65" s="2" customFormat="1" ht="24.2" customHeight="1">
      <c r="A351" s="35"/>
      <c r="B351" s="36"/>
      <c r="C351" s="174" t="s">
        <v>499</v>
      </c>
      <c r="D351" s="174" t="s">
        <v>124</v>
      </c>
      <c r="E351" s="175" t="s">
        <v>500</v>
      </c>
      <c r="F351" s="176" t="s">
        <v>501</v>
      </c>
      <c r="G351" s="177" t="s">
        <v>493</v>
      </c>
      <c r="H351" s="178">
        <v>2286.027</v>
      </c>
      <c r="I351" s="179"/>
      <c r="J351" s="180">
        <f>ROUND(I351*H351,2)</f>
        <v>0</v>
      </c>
      <c r="K351" s="176" t="s">
        <v>128</v>
      </c>
      <c r="L351" s="40"/>
      <c r="M351" s="181" t="s">
        <v>28</v>
      </c>
      <c r="N351" s="182" t="s">
        <v>44</v>
      </c>
      <c r="O351" s="65"/>
      <c r="P351" s="183">
        <f>O351*H351</f>
        <v>0</v>
      </c>
      <c r="Q351" s="183">
        <v>0</v>
      </c>
      <c r="R351" s="183">
        <f>Q351*H351</f>
        <v>0</v>
      </c>
      <c r="S351" s="183">
        <v>0</v>
      </c>
      <c r="T351" s="184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85" t="s">
        <v>129</v>
      </c>
      <c r="AT351" s="185" t="s">
        <v>124</v>
      </c>
      <c r="AU351" s="185" t="s">
        <v>83</v>
      </c>
      <c r="AY351" s="18" t="s">
        <v>122</v>
      </c>
      <c r="BE351" s="186">
        <f>IF(N351="základní",J351,0)</f>
        <v>0</v>
      </c>
      <c r="BF351" s="186">
        <f>IF(N351="snížená",J351,0)</f>
        <v>0</v>
      </c>
      <c r="BG351" s="186">
        <f>IF(N351="zákl. přenesená",J351,0)</f>
        <v>0</v>
      </c>
      <c r="BH351" s="186">
        <f>IF(N351="sníž. přenesená",J351,0)</f>
        <v>0</v>
      </c>
      <c r="BI351" s="186">
        <f>IF(N351="nulová",J351,0)</f>
        <v>0</v>
      </c>
      <c r="BJ351" s="18" t="s">
        <v>81</v>
      </c>
      <c r="BK351" s="186">
        <f>ROUND(I351*H351,2)</f>
        <v>0</v>
      </c>
      <c r="BL351" s="18" t="s">
        <v>129</v>
      </c>
      <c r="BM351" s="185" t="s">
        <v>502</v>
      </c>
    </row>
    <row r="352" spans="1:65" s="2" customFormat="1" ht="29.25">
      <c r="A352" s="35"/>
      <c r="B352" s="36"/>
      <c r="C352" s="37"/>
      <c r="D352" s="187" t="s">
        <v>131</v>
      </c>
      <c r="E352" s="37"/>
      <c r="F352" s="188" t="s">
        <v>503</v>
      </c>
      <c r="G352" s="37"/>
      <c r="H352" s="37"/>
      <c r="I352" s="189"/>
      <c r="J352" s="37"/>
      <c r="K352" s="37"/>
      <c r="L352" s="40"/>
      <c r="M352" s="190"/>
      <c r="N352" s="191"/>
      <c r="O352" s="65"/>
      <c r="P352" s="65"/>
      <c r="Q352" s="65"/>
      <c r="R352" s="65"/>
      <c r="S352" s="65"/>
      <c r="T352" s="66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T352" s="18" t="s">
        <v>131</v>
      </c>
      <c r="AU352" s="18" t="s">
        <v>83</v>
      </c>
    </row>
    <row r="353" spans="1:65" s="2" customFormat="1" ht="11.25">
      <c r="A353" s="35"/>
      <c r="B353" s="36"/>
      <c r="C353" s="37"/>
      <c r="D353" s="192" t="s">
        <v>133</v>
      </c>
      <c r="E353" s="37"/>
      <c r="F353" s="193" t="s">
        <v>504</v>
      </c>
      <c r="G353" s="37"/>
      <c r="H353" s="37"/>
      <c r="I353" s="189"/>
      <c r="J353" s="37"/>
      <c r="K353" s="37"/>
      <c r="L353" s="40"/>
      <c r="M353" s="190"/>
      <c r="N353" s="191"/>
      <c r="O353" s="65"/>
      <c r="P353" s="65"/>
      <c r="Q353" s="65"/>
      <c r="R353" s="65"/>
      <c r="S353" s="65"/>
      <c r="T353" s="66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T353" s="18" t="s">
        <v>133</v>
      </c>
      <c r="AU353" s="18" t="s">
        <v>83</v>
      </c>
    </row>
    <row r="354" spans="1:65" s="2" customFormat="1" ht="19.5">
      <c r="A354" s="35"/>
      <c r="B354" s="36"/>
      <c r="C354" s="37"/>
      <c r="D354" s="187" t="s">
        <v>164</v>
      </c>
      <c r="E354" s="37"/>
      <c r="F354" s="216" t="s">
        <v>505</v>
      </c>
      <c r="G354" s="37"/>
      <c r="H354" s="37"/>
      <c r="I354" s="189"/>
      <c r="J354" s="37"/>
      <c r="K354" s="37"/>
      <c r="L354" s="40"/>
      <c r="M354" s="190"/>
      <c r="N354" s="191"/>
      <c r="O354" s="65"/>
      <c r="P354" s="65"/>
      <c r="Q354" s="65"/>
      <c r="R354" s="65"/>
      <c r="S354" s="65"/>
      <c r="T354" s="66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18" t="s">
        <v>164</v>
      </c>
      <c r="AU354" s="18" t="s">
        <v>83</v>
      </c>
    </row>
    <row r="355" spans="1:65" s="13" customFormat="1" ht="11.25">
      <c r="B355" s="194"/>
      <c r="C355" s="195"/>
      <c r="D355" s="187" t="s">
        <v>135</v>
      </c>
      <c r="E355" s="196" t="s">
        <v>28</v>
      </c>
      <c r="F355" s="197" t="s">
        <v>506</v>
      </c>
      <c r="G355" s="195"/>
      <c r="H355" s="198">
        <v>632.61</v>
      </c>
      <c r="I355" s="199"/>
      <c r="J355" s="195"/>
      <c r="K355" s="195"/>
      <c r="L355" s="200"/>
      <c r="M355" s="201"/>
      <c r="N355" s="202"/>
      <c r="O355" s="202"/>
      <c r="P355" s="202"/>
      <c r="Q355" s="202"/>
      <c r="R355" s="202"/>
      <c r="S355" s="202"/>
      <c r="T355" s="203"/>
      <c r="AT355" s="204" t="s">
        <v>135</v>
      </c>
      <c r="AU355" s="204" t="s">
        <v>83</v>
      </c>
      <c r="AV355" s="13" t="s">
        <v>83</v>
      </c>
      <c r="AW355" s="13" t="s">
        <v>35</v>
      </c>
      <c r="AX355" s="13" t="s">
        <v>73</v>
      </c>
      <c r="AY355" s="204" t="s">
        <v>122</v>
      </c>
    </row>
    <row r="356" spans="1:65" s="13" customFormat="1" ht="11.25">
      <c r="B356" s="194"/>
      <c r="C356" s="195"/>
      <c r="D356" s="187" t="s">
        <v>135</v>
      </c>
      <c r="E356" s="196" t="s">
        <v>28</v>
      </c>
      <c r="F356" s="197" t="s">
        <v>507</v>
      </c>
      <c r="G356" s="195"/>
      <c r="H356" s="198">
        <v>1653.4169999999999</v>
      </c>
      <c r="I356" s="199"/>
      <c r="J356" s="195"/>
      <c r="K356" s="195"/>
      <c r="L356" s="200"/>
      <c r="M356" s="201"/>
      <c r="N356" s="202"/>
      <c r="O356" s="202"/>
      <c r="P356" s="202"/>
      <c r="Q356" s="202"/>
      <c r="R356" s="202"/>
      <c r="S356" s="202"/>
      <c r="T356" s="203"/>
      <c r="AT356" s="204" t="s">
        <v>135</v>
      </c>
      <c r="AU356" s="204" t="s">
        <v>83</v>
      </c>
      <c r="AV356" s="13" t="s">
        <v>83</v>
      </c>
      <c r="AW356" s="13" t="s">
        <v>35</v>
      </c>
      <c r="AX356" s="13" t="s">
        <v>73</v>
      </c>
      <c r="AY356" s="204" t="s">
        <v>122</v>
      </c>
    </row>
    <row r="357" spans="1:65" s="14" customFormat="1" ht="11.25">
      <c r="B357" s="205"/>
      <c r="C357" s="206"/>
      <c r="D357" s="187" t="s">
        <v>135</v>
      </c>
      <c r="E357" s="207" t="s">
        <v>28</v>
      </c>
      <c r="F357" s="208" t="s">
        <v>157</v>
      </c>
      <c r="G357" s="206"/>
      <c r="H357" s="209">
        <v>2286.027</v>
      </c>
      <c r="I357" s="210"/>
      <c r="J357" s="206"/>
      <c r="K357" s="206"/>
      <c r="L357" s="211"/>
      <c r="M357" s="212"/>
      <c r="N357" s="213"/>
      <c r="O357" s="213"/>
      <c r="P357" s="213"/>
      <c r="Q357" s="213"/>
      <c r="R357" s="213"/>
      <c r="S357" s="213"/>
      <c r="T357" s="214"/>
      <c r="AT357" s="215" t="s">
        <v>135</v>
      </c>
      <c r="AU357" s="215" t="s">
        <v>83</v>
      </c>
      <c r="AV357" s="14" t="s">
        <v>129</v>
      </c>
      <c r="AW357" s="14" t="s">
        <v>35</v>
      </c>
      <c r="AX357" s="14" t="s">
        <v>81</v>
      </c>
      <c r="AY357" s="215" t="s">
        <v>122</v>
      </c>
    </row>
    <row r="358" spans="1:65" s="2" customFormat="1" ht="21.75" customHeight="1">
      <c r="A358" s="35"/>
      <c r="B358" s="36"/>
      <c r="C358" s="174" t="s">
        <v>508</v>
      </c>
      <c r="D358" s="174" t="s">
        <v>124</v>
      </c>
      <c r="E358" s="175" t="s">
        <v>509</v>
      </c>
      <c r="F358" s="176" t="s">
        <v>510</v>
      </c>
      <c r="G358" s="177" t="s">
        <v>493</v>
      </c>
      <c r="H358" s="178">
        <v>139.78299999999999</v>
      </c>
      <c r="I358" s="179"/>
      <c r="J358" s="180">
        <f>ROUND(I358*H358,2)</f>
        <v>0</v>
      </c>
      <c r="K358" s="176" t="s">
        <v>128</v>
      </c>
      <c r="L358" s="40"/>
      <c r="M358" s="181" t="s">
        <v>28</v>
      </c>
      <c r="N358" s="182" t="s">
        <v>44</v>
      </c>
      <c r="O358" s="65"/>
      <c r="P358" s="183">
        <f>O358*H358</f>
        <v>0</v>
      </c>
      <c r="Q358" s="183">
        <v>0</v>
      </c>
      <c r="R358" s="183">
        <f>Q358*H358</f>
        <v>0</v>
      </c>
      <c r="S358" s="183">
        <v>0</v>
      </c>
      <c r="T358" s="184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185" t="s">
        <v>129</v>
      </c>
      <c r="AT358" s="185" t="s">
        <v>124</v>
      </c>
      <c r="AU358" s="185" t="s">
        <v>83</v>
      </c>
      <c r="AY358" s="18" t="s">
        <v>122</v>
      </c>
      <c r="BE358" s="186">
        <f>IF(N358="základní",J358,0)</f>
        <v>0</v>
      </c>
      <c r="BF358" s="186">
        <f>IF(N358="snížená",J358,0)</f>
        <v>0</v>
      </c>
      <c r="BG358" s="186">
        <f>IF(N358="zákl. přenesená",J358,0)</f>
        <v>0</v>
      </c>
      <c r="BH358" s="186">
        <f>IF(N358="sníž. přenesená",J358,0)</f>
        <v>0</v>
      </c>
      <c r="BI358" s="186">
        <f>IF(N358="nulová",J358,0)</f>
        <v>0</v>
      </c>
      <c r="BJ358" s="18" t="s">
        <v>81</v>
      </c>
      <c r="BK358" s="186">
        <f>ROUND(I358*H358,2)</f>
        <v>0</v>
      </c>
      <c r="BL358" s="18" t="s">
        <v>129</v>
      </c>
      <c r="BM358" s="185" t="s">
        <v>511</v>
      </c>
    </row>
    <row r="359" spans="1:65" s="2" customFormat="1" ht="19.5">
      <c r="A359" s="35"/>
      <c r="B359" s="36"/>
      <c r="C359" s="37"/>
      <c r="D359" s="187" t="s">
        <v>131</v>
      </c>
      <c r="E359" s="37"/>
      <c r="F359" s="188" t="s">
        <v>512</v>
      </c>
      <c r="G359" s="37"/>
      <c r="H359" s="37"/>
      <c r="I359" s="189"/>
      <c r="J359" s="37"/>
      <c r="K359" s="37"/>
      <c r="L359" s="40"/>
      <c r="M359" s="190"/>
      <c r="N359" s="191"/>
      <c r="O359" s="65"/>
      <c r="P359" s="65"/>
      <c r="Q359" s="65"/>
      <c r="R359" s="65"/>
      <c r="S359" s="65"/>
      <c r="T359" s="66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T359" s="18" t="s">
        <v>131</v>
      </c>
      <c r="AU359" s="18" t="s">
        <v>83</v>
      </c>
    </row>
    <row r="360" spans="1:65" s="2" customFormat="1" ht="11.25">
      <c r="A360" s="35"/>
      <c r="B360" s="36"/>
      <c r="C360" s="37"/>
      <c r="D360" s="192" t="s">
        <v>133</v>
      </c>
      <c r="E360" s="37"/>
      <c r="F360" s="193" t="s">
        <v>513</v>
      </c>
      <c r="G360" s="37"/>
      <c r="H360" s="37"/>
      <c r="I360" s="189"/>
      <c r="J360" s="37"/>
      <c r="K360" s="37"/>
      <c r="L360" s="40"/>
      <c r="M360" s="190"/>
      <c r="N360" s="191"/>
      <c r="O360" s="65"/>
      <c r="P360" s="65"/>
      <c r="Q360" s="65"/>
      <c r="R360" s="65"/>
      <c r="S360" s="65"/>
      <c r="T360" s="66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T360" s="18" t="s">
        <v>133</v>
      </c>
      <c r="AU360" s="18" t="s">
        <v>83</v>
      </c>
    </row>
    <row r="361" spans="1:65" s="13" customFormat="1" ht="11.25">
      <c r="B361" s="194"/>
      <c r="C361" s="195"/>
      <c r="D361" s="187" t="s">
        <v>135</v>
      </c>
      <c r="E361" s="196" t="s">
        <v>28</v>
      </c>
      <c r="F361" s="197" t="s">
        <v>514</v>
      </c>
      <c r="G361" s="195"/>
      <c r="H361" s="198">
        <v>16.477</v>
      </c>
      <c r="I361" s="199"/>
      <c r="J361" s="195"/>
      <c r="K361" s="195"/>
      <c r="L361" s="200"/>
      <c r="M361" s="201"/>
      <c r="N361" s="202"/>
      <c r="O361" s="202"/>
      <c r="P361" s="202"/>
      <c r="Q361" s="202"/>
      <c r="R361" s="202"/>
      <c r="S361" s="202"/>
      <c r="T361" s="203"/>
      <c r="AT361" s="204" t="s">
        <v>135</v>
      </c>
      <c r="AU361" s="204" t="s">
        <v>83</v>
      </c>
      <c r="AV361" s="13" t="s">
        <v>83</v>
      </c>
      <c r="AW361" s="13" t="s">
        <v>35</v>
      </c>
      <c r="AX361" s="13" t="s">
        <v>73</v>
      </c>
      <c r="AY361" s="204" t="s">
        <v>122</v>
      </c>
    </row>
    <row r="362" spans="1:65" s="13" customFormat="1" ht="22.5">
      <c r="B362" s="194"/>
      <c r="C362" s="195"/>
      <c r="D362" s="187" t="s">
        <v>135</v>
      </c>
      <c r="E362" s="196" t="s">
        <v>28</v>
      </c>
      <c r="F362" s="197" t="s">
        <v>515</v>
      </c>
      <c r="G362" s="195"/>
      <c r="H362" s="198">
        <v>123.306</v>
      </c>
      <c r="I362" s="199"/>
      <c r="J362" s="195"/>
      <c r="K362" s="195"/>
      <c r="L362" s="200"/>
      <c r="M362" s="201"/>
      <c r="N362" s="202"/>
      <c r="O362" s="202"/>
      <c r="P362" s="202"/>
      <c r="Q362" s="202"/>
      <c r="R362" s="202"/>
      <c r="S362" s="202"/>
      <c r="T362" s="203"/>
      <c r="AT362" s="204" t="s">
        <v>135</v>
      </c>
      <c r="AU362" s="204" t="s">
        <v>83</v>
      </c>
      <c r="AV362" s="13" t="s">
        <v>83</v>
      </c>
      <c r="AW362" s="13" t="s">
        <v>35</v>
      </c>
      <c r="AX362" s="13" t="s">
        <v>73</v>
      </c>
      <c r="AY362" s="204" t="s">
        <v>122</v>
      </c>
    </row>
    <row r="363" spans="1:65" s="14" customFormat="1" ht="11.25">
      <c r="B363" s="205"/>
      <c r="C363" s="206"/>
      <c r="D363" s="187" t="s">
        <v>135</v>
      </c>
      <c r="E363" s="207" t="s">
        <v>28</v>
      </c>
      <c r="F363" s="208" t="s">
        <v>157</v>
      </c>
      <c r="G363" s="206"/>
      <c r="H363" s="209">
        <v>139.78299999999999</v>
      </c>
      <c r="I363" s="210"/>
      <c r="J363" s="206"/>
      <c r="K363" s="206"/>
      <c r="L363" s="211"/>
      <c r="M363" s="212"/>
      <c r="N363" s="213"/>
      <c r="O363" s="213"/>
      <c r="P363" s="213"/>
      <c r="Q363" s="213"/>
      <c r="R363" s="213"/>
      <c r="S363" s="213"/>
      <c r="T363" s="214"/>
      <c r="AT363" s="215" t="s">
        <v>135</v>
      </c>
      <c r="AU363" s="215" t="s">
        <v>83</v>
      </c>
      <c r="AV363" s="14" t="s">
        <v>129</v>
      </c>
      <c r="AW363" s="14" t="s">
        <v>35</v>
      </c>
      <c r="AX363" s="14" t="s">
        <v>81</v>
      </c>
      <c r="AY363" s="215" t="s">
        <v>122</v>
      </c>
    </row>
    <row r="364" spans="1:65" s="2" customFormat="1" ht="24.2" customHeight="1">
      <c r="A364" s="35"/>
      <c r="B364" s="36"/>
      <c r="C364" s="174" t="s">
        <v>516</v>
      </c>
      <c r="D364" s="174" t="s">
        <v>124</v>
      </c>
      <c r="E364" s="175" t="s">
        <v>517</v>
      </c>
      <c r="F364" s="176" t="s">
        <v>518</v>
      </c>
      <c r="G364" s="177" t="s">
        <v>493</v>
      </c>
      <c r="H364" s="178">
        <v>1258.047</v>
      </c>
      <c r="I364" s="179"/>
      <c r="J364" s="180">
        <f>ROUND(I364*H364,2)</f>
        <v>0</v>
      </c>
      <c r="K364" s="176" t="s">
        <v>128</v>
      </c>
      <c r="L364" s="40"/>
      <c r="M364" s="181" t="s">
        <v>28</v>
      </c>
      <c r="N364" s="182" t="s">
        <v>44</v>
      </c>
      <c r="O364" s="65"/>
      <c r="P364" s="183">
        <f>O364*H364</f>
        <v>0</v>
      </c>
      <c r="Q364" s="183">
        <v>0</v>
      </c>
      <c r="R364" s="183">
        <f>Q364*H364</f>
        <v>0</v>
      </c>
      <c r="S364" s="183">
        <v>0</v>
      </c>
      <c r="T364" s="184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185" t="s">
        <v>129</v>
      </c>
      <c r="AT364" s="185" t="s">
        <v>124</v>
      </c>
      <c r="AU364" s="185" t="s">
        <v>83</v>
      </c>
      <c r="AY364" s="18" t="s">
        <v>122</v>
      </c>
      <c r="BE364" s="186">
        <f>IF(N364="základní",J364,0)</f>
        <v>0</v>
      </c>
      <c r="BF364" s="186">
        <f>IF(N364="snížená",J364,0)</f>
        <v>0</v>
      </c>
      <c r="BG364" s="186">
        <f>IF(N364="zákl. přenesená",J364,0)</f>
        <v>0</v>
      </c>
      <c r="BH364" s="186">
        <f>IF(N364="sníž. přenesená",J364,0)</f>
        <v>0</v>
      </c>
      <c r="BI364" s="186">
        <f>IF(N364="nulová",J364,0)</f>
        <v>0</v>
      </c>
      <c r="BJ364" s="18" t="s">
        <v>81</v>
      </c>
      <c r="BK364" s="186">
        <f>ROUND(I364*H364,2)</f>
        <v>0</v>
      </c>
      <c r="BL364" s="18" t="s">
        <v>129</v>
      </c>
      <c r="BM364" s="185" t="s">
        <v>519</v>
      </c>
    </row>
    <row r="365" spans="1:65" s="2" customFormat="1" ht="29.25">
      <c r="A365" s="35"/>
      <c r="B365" s="36"/>
      <c r="C365" s="37"/>
      <c r="D365" s="187" t="s">
        <v>131</v>
      </c>
      <c r="E365" s="37"/>
      <c r="F365" s="188" t="s">
        <v>520</v>
      </c>
      <c r="G365" s="37"/>
      <c r="H365" s="37"/>
      <c r="I365" s="189"/>
      <c r="J365" s="37"/>
      <c r="K365" s="37"/>
      <c r="L365" s="40"/>
      <c r="M365" s="190"/>
      <c r="N365" s="191"/>
      <c r="O365" s="65"/>
      <c r="P365" s="65"/>
      <c r="Q365" s="65"/>
      <c r="R365" s="65"/>
      <c r="S365" s="65"/>
      <c r="T365" s="66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T365" s="18" t="s">
        <v>131</v>
      </c>
      <c r="AU365" s="18" t="s">
        <v>83</v>
      </c>
    </row>
    <row r="366" spans="1:65" s="2" customFormat="1" ht="11.25">
      <c r="A366" s="35"/>
      <c r="B366" s="36"/>
      <c r="C366" s="37"/>
      <c r="D366" s="192" t="s">
        <v>133</v>
      </c>
      <c r="E366" s="37"/>
      <c r="F366" s="193" t="s">
        <v>521</v>
      </c>
      <c r="G366" s="37"/>
      <c r="H366" s="37"/>
      <c r="I366" s="189"/>
      <c r="J366" s="37"/>
      <c r="K366" s="37"/>
      <c r="L366" s="40"/>
      <c r="M366" s="190"/>
      <c r="N366" s="191"/>
      <c r="O366" s="65"/>
      <c r="P366" s="65"/>
      <c r="Q366" s="65"/>
      <c r="R366" s="65"/>
      <c r="S366" s="65"/>
      <c r="T366" s="66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T366" s="18" t="s">
        <v>133</v>
      </c>
      <c r="AU366" s="18" t="s">
        <v>83</v>
      </c>
    </row>
    <row r="367" spans="1:65" s="2" customFormat="1" ht="19.5">
      <c r="A367" s="35"/>
      <c r="B367" s="36"/>
      <c r="C367" s="37"/>
      <c r="D367" s="187" t="s">
        <v>164</v>
      </c>
      <c r="E367" s="37"/>
      <c r="F367" s="216" t="s">
        <v>505</v>
      </c>
      <c r="G367" s="37"/>
      <c r="H367" s="37"/>
      <c r="I367" s="189"/>
      <c r="J367" s="37"/>
      <c r="K367" s="37"/>
      <c r="L367" s="40"/>
      <c r="M367" s="190"/>
      <c r="N367" s="191"/>
      <c r="O367" s="65"/>
      <c r="P367" s="65"/>
      <c r="Q367" s="65"/>
      <c r="R367" s="65"/>
      <c r="S367" s="65"/>
      <c r="T367" s="66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T367" s="18" t="s">
        <v>164</v>
      </c>
      <c r="AU367" s="18" t="s">
        <v>83</v>
      </c>
    </row>
    <row r="368" spans="1:65" s="13" customFormat="1" ht="11.25">
      <c r="B368" s="194"/>
      <c r="C368" s="195"/>
      <c r="D368" s="187" t="s">
        <v>135</v>
      </c>
      <c r="E368" s="196" t="s">
        <v>28</v>
      </c>
      <c r="F368" s="197" t="s">
        <v>522</v>
      </c>
      <c r="G368" s="195"/>
      <c r="H368" s="198">
        <v>148.29300000000001</v>
      </c>
      <c r="I368" s="199"/>
      <c r="J368" s="195"/>
      <c r="K368" s="195"/>
      <c r="L368" s="200"/>
      <c r="M368" s="201"/>
      <c r="N368" s="202"/>
      <c r="O368" s="202"/>
      <c r="P368" s="202"/>
      <c r="Q368" s="202"/>
      <c r="R368" s="202"/>
      <c r="S368" s="202"/>
      <c r="T368" s="203"/>
      <c r="AT368" s="204" t="s">
        <v>135</v>
      </c>
      <c r="AU368" s="204" t="s">
        <v>83</v>
      </c>
      <c r="AV368" s="13" t="s">
        <v>83</v>
      </c>
      <c r="AW368" s="13" t="s">
        <v>35</v>
      </c>
      <c r="AX368" s="13" t="s">
        <v>73</v>
      </c>
      <c r="AY368" s="204" t="s">
        <v>122</v>
      </c>
    </row>
    <row r="369" spans="1:65" s="13" customFormat="1" ht="22.5">
      <c r="B369" s="194"/>
      <c r="C369" s="195"/>
      <c r="D369" s="187" t="s">
        <v>135</v>
      </c>
      <c r="E369" s="196" t="s">
        <v>28</v>
      </c>
      <c r="F369" s="197" t="s">
        <v>523</v>
      </c>
      <c r="G369" s="195"/>
      <c r="H369" s="198">
        <v>1109.7539999999999</v>
      </c>
      <c r="I369" s="199"/>
      <c r="J369" s="195"/>
      <c r="K369" s="195"/>
      <c r="L369" s="200"/>
      <c r="M369" s="201"/>
      <c r="N369" s="202"/>
      <c r="O369" s="202"/>
      <c r="P369" s="202"/>
      <c r="Q369" s="202"/>
      <c r="R369" s="202"/>
      <c r="S369" s="202"/>
      <c r="T369" s="203"/>
      <c r="AT369" s="204" t="s">
        <v>135</v>
      </c>
      <c r="AU369" s="204" t="s">
        <v>83</v>
      </c>
      <c r="AV369" s="13" t="s">
        <v>83</v>
      </c>
      <c r="AW369" s="13" t="s">
        <v>35</v>
      </c>
      <c r="AX369" s="13" t="s">
        <v>73</v>
      </c>
      <c r="AY369" s="204" t="s">
        <v>122</v>
      </c>
    </row>
    <row r="370" spans="1:65" s="14" customFormat="1" ht="11.25">
      <c r="B370" s="205"/>
      <c r="C370" s="206"/>
      <c r="D370" s="187" t="s">
        <v>135</v>
      </c>
      <c r="E370" s="207" t="s">
        <v>28</v>
      </c>
      <c r="F370" s="208" t="s">
        <v>157</v>
      </c>
      <c r="G370" s="206"/>
      <c r="H370" s="209">
        <v>1258.047</v>
      </c>
      <c r="I370" s="210"/>
      <c r="J370" s="206"/>
      <c r="K370" s="206"/>
      <c r="L370" s="211"/>
      <c r="M370" s="212"/>
      <c r="N370" s="213"/>
      <c r="O370" s="213"/>
      <c r="P370" s="213"/>
      <c r="Q370" s="213"/>
      <c r="R370" s="213"/>
      <c r="S370" s="213"/>
      <c r="T370" s="214"/>
      <c r="AT370" s="215" t="s">
        <v>135</v>
      </c>
      <c r="AU370" s="215" t="s">
        <v>83</v>
      </c>
      <c r="AV370" s="14" t="s">
        <v>129</v>
      </c>
      <c r="AW370" s="14" t="s">
        <v>35</v>
      </c>
      <c r="AX370" s="14" t="s">
        <v>81</v>
      </c>
      <c r="AY370" s="215" t="s">
        <v>122</v>
      </c>
    </row>
    <row r="371" spans="1:65" s="2" customFormat="1" ht="37.9" customHeight="1">
      <c r="A371" s="35"/>
      <c r="B371" s="36"/>
      <c r="C371" s="174" t="s">
        <v>524</v>
      </c>
      <c r="D371" s="174" t="s">
        <v>124</v>
      </c>
      <c r="E371" s="175" t="s">
        <v>525</v>
      </c>
      <c r="F371" s="176" t="s">
        <v>526</v>
      </c>
      <c r="G371" s="177" t="s">
        <v>493</v>
      </c>
      <c r="H371" s="178">
        <v>16.477</v>
      </c>
      <c r="I371" s="179"/>
      <c r="J371" s="180">
        <f>ROUND(I371*H371,2)</f>
        <v>0</v>
      </c>
      <c r="K371" s="176" t="s">
        <v>128</v>
      </c>
      <c r="L371" s="40"/>
      <c r="M371" s="181" t="s">
        <v>28</v>
      </c>
      <c r="N371" s="182" t="s">
        <v>44</v>
      </c>
      <c r="O371" s="65"/>
      <c r="P371" s="183">
        <f>O371*H371</f>
        <v>0</v>
      </c>
      <c r="Q371" s="183">
        <v>0</v>
      </c>
      <c r="R371" s="183">
        <f>Q371*H371</f>
        <v>0</v>
      </c>
      <c r="S371" s="183">
        <v>0</v>
      </c>
      <c r="T371" s="184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185" t="s">
        <v>129</v>
      </c>
      <c r="AT371" s="185" t="s">
        <v>124</v>
      </c>
      <c r="AU371" s="185" t="s">
        <v>83</v>
      </c>
      <c r="AY371" s="18" t="s">
        <v>122</v>
      </c>
      <c r="BE371" s="186">
        <f>IF(N371="základní",J371,0)</f>
        <v>0</v>
      </c>
      <c r="BF371" s="186">
        <f>IF(N371="snížená",J371,0)</f>
        <v>0</v>
      </c>
      <c r="BG371" s="186">
        <f>IF(N371="zákl. přenesená",J371,0)</f>
        <v>0</v>
      </c>
      <c r="BH371" s="186">
        <f>IF(N371="sníž. přenesená",J371,0)</f>
        <v>0</v>
      </c>
      <c r="BI371" s="186">
        <f>IF(N371="nulová",J371,0)</f>
        <v>0</v>
      </c>
      <c r="BJ371" s="18" t="s">
        <v>81</v>
      </c>
      <c r="BK371" s="186">
        <f>ROUND(I371*H371,2)</f>
        <v>0</v>
      </c>
      <c r="BL371" s="18" t="s">
        <v>129</v>
      </c>
      <c r="BM371" s="185" t="s">
        <v>527</v>
      </c>
    </row>
    <row r="372" spans="1:65" s="2" customFormat="1" ht="29.25">
      <c r="A372" s="35"/>
      <c r="B372" s="36"/>
      <c r="C372" s="37"/>
      <c r="D372" s="187" t="s">
        <v>131</v>
      </c>
      <c r="E372" s="37"/>
      <c r="F372" s="188" t="s">
        <v>528</v>
      </c>
      <c r="G372" s="37"/>
      <c r="H372" s="37"/>
      <c r="I372" s="189"/>
      <c r="J372" s="37"/>
      <c r="K372" s="37"/>
      <c r="L372" s="40"/>
      <c r="M372" s="190"/>
      <c r="N372" s="191"/>
      <c r="O372" s="65"/>
      <c r="P372" s="65"/>
      <c r="Q372" s="65"/>
      <c r="R372" s="65"/>
      <c r="S372" s="65"/>
      <c r="T372" s="66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T372" s="18" t="s">
        <v>131</v>
      </c>
      <c r="AU372" s="18" t="s">
        <v>83</v>
      </c>
    </row>
    <row r="373" spans="1:65" s="2" customFormat="1" ht="11.25">
      <c r="A373" s="35"/>
      <c r="B373" s="36"/>
      <c r="C373" s="37"/>
      <c r="D373" s="192" t="s">
        <v>133</v>
      </c>
      <c r="E373" s="37"/>
      <c r="F373" s="193" t="s">
        <v>529</v>
      </c>
      <c r="G373" s="37"/>
      <c r="H373" s="37"/>
      <c r="I373" s="189"/>
      <c r="J373" s="37"/>
      <c r="K373" s="37"/>
      <c r="L373" s="40"/>
      <c r="M373" s="190"/>
      <c r="N373" s="191"/>
      <c r="O373" s="65"/>
      <c r="P373" s="65"/>
      <c r="Q373" s="65"/>
      <c r="R373" s="65"/>
      <c r="S373" s="65"/>
      <c r="T373" s="66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T373" s="18" t="s">
        <v>133</v>
      </c>
      <c r="AU373" s="18" t="s">
        <v>83</v>
      </c>
    </row>
    <row r="374" spans="1:65" s="13" customFormat="1" ht="11.25">
      <c r="B374" s="194"/>
      <c r="C374" s="195"/>
      <c r="D374" s="187" t="s">
        <v>135</v>
      </c>
      <c r="E374" s="196" t="s">
        <v>28</v>
      </c>
      <c r="F374" s="197" t="s">
        <v>530</v>
      </c>
      <c r="G374" s="195"/>
      <c r="H374" s="198">
        <v>16.477</v>
      </c>
      <c r="I374" s="199"/>
      <c r="J374" s="195"/>
      <c r="K374" s="195"/>
      <c r="L374" s="200"/>
      <c r="M374" s="201"/>
      <c r="N374" s="202"/>
      <c r="O374" s="202"/>
      <c r="P374" s="202"/>
      <c r="Q374" s="202"/>
      <c r="R374" s="202"/>
      <c r="S374" s="202"/>
      <c r="T374" s="203"/>
      <c r="AT374" s="204" t="s">
        <v>135</v>
      </c>
      <c r="AU374" s="204" t="s">
        <v>83</v>
      </c>
      <c r="AV374" s="13" t="s">
        <v>83</v>
      </c>
      <c r="AW374" s="13" t="s">
        <v>35</v>
      </c>
      <c r="AX374" s="13" t="s">
        <v>73</v>
      </c>
      <c r="AY374" s="204" t="s">
        <v>122</v>
      </c>
    </row>
    <row r="375" spans="1:65" s="14" customFormat="1" ht="11.25">
      <c r="B375" s="205"/>
      <c r="C375" s="206"/>
      <c r="D375" s="187" t="s">
        <v>135</v>
      </c>
      <c r="E375" s="207" t="s">
        <v>28</v>
      </c>
      <c r="F375" s="208" t="s">
        <v>157</v>
      </c>
      <c r="G375" s="206"/>
      <c r="H375" s="209">
        <v>16.477</v>
      </c>
      <c r="I375" s="210"/>
      <c r="J375" s="206"/>
      <c r="K375" s="206"/>
      <c r="L375" s="211"/>
      <c r="M375" s="212"/>
      <c r="N375" s="213"/>
      <c r="O375" s="213"/>
      <c r="P375" s="213"/>
      <c r="Q375" s="213"/>
      <c r="R375" s="213"/>
      <c r="S375" s="213"/>
      <c r="T375" s="214"/>
      <c r="AT375" s="215" t="s">
        <v>135</v>
      </c>
      <c r="AU375" s="215" t="s">
        <v>83</v>
      </c>
      <c r="AV375" s="14" t="s">
        <v>129</v>
      </c>
      <c r="AW375" s="14" t="s">
        <v>35</v>
      </c>
      <c r="AX375" s="14" t="s">
        <v>81</v>
      </c>
      <c r="AY375" s="215" t="s">
        <v>122</v>
      </c>
    </row>
    <row r="376" spans="1:65" s="2" customFormat="1" ht="44.25" customHeight="1">
      <c r="A376" s="35"/>
      <c r="B376" s="36"/>
      <c r="C376" s="174" t="s">
        <v>531</v>
      </c>
      <c r="D376" s="174" t="s">
        <v>124</v>
      </c>
      <c r="E376" s="175" t="s">
        <v>532</v>
      </c>
      <c r="F376" s="176" t="s">
        <v>533</v>
      </c>
      <c r="G376" s="177" t="s">
        <v>493</v>
      </c>
      <c r="H376" s="178">
        <v>70.290000000000006</v>
      </c>
      <c r="I376" s="179"/>
      <c r="J376" s="180">
        <f>ROUND(I376*H376,2)</f>
        <v>0</v>
      </c>
      <c r="K376" s="176" t="s">
        <v>128</v>
      </c>
      <c r="L376" s="40"/>
      <c r="M376" s="181" t="s">
        <v>28</v>
      </c>
      <c r="N376" s="182" t="s">
        <v>44</v>
      </c>
      <c r="O376" s="65"/>
      <c r="P376" s="183">
        <f>O376*H376</f>
        <v>0</v>
      </c>
      <c r="Q376" s="183">
        <v>0</v>
      </c>
      <c r="R376" s="183">
        <f>Q376*H376</f>
        <v>0</v>
      </c>
      <c r="S376" s="183">
        <v>0</v>
      </c>
      <c r="T376" s="184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185" t="s">
        <v>129</v>
      </c>
      <c r="AT376" s="185" t="s">
        <v>124</v>
      </c>
      <c r="AU376" s="185" t="s">
        <v>83</v>
      </c>
      <c r="AY376" s="18" t="s">
        <v>122</v>
      </c>
      <c r="BE376" s="186">
        <f>IF(N376="základní",J376,0)</f>
        <v>0</v>
      </c>
      <c r="BF376" s="186">
        <f>IF(N376="snížená",J376,0)</f>
        <v>0</v>
      </c>
      <c r="BG376" s="186">
        <f>IF(N376="zákl. přenesená",J376,0)</f>
        <v>0</v>
      </c>
      <c r="BH376" s="186">
        <f>IF(N376="sníž. přenesená",J376,0)</f>
        <v>0</v>
      </c>
      <c r="BI376" s="186">
        <f>IF(N376="nulová",J376,0)</f>
        <v>0</v>
      </c>
      <c r="BJ376" s="18" t="s">
        <v>81</v>
      </c>
      <c r="BK376" s="186">
        <f>ROUND(I376*H376,2)</f>
        <v>0</v>
      </c>
      <c r="BL376" s="18" t="s">
        <v>129</v>
      </c>
      <c r="BM376" s="185" t="s">
        <v>534</v>
      </c>
    </row>
    <row r="377" spans="1:65" s="2" customFormat="1" ht="29.25">
      <c r="A377" s="35"/>
      <c r="B377" s="36"/>
      <c r="C377" s="37"/>
      <c r="D377" s="187" t="s">
        <v>131</v>
      </c>
      <c r="E377" s="37"/>
      <c r="F377" s="188" t="s">
        <v>535</v>
      </c>
      <c r="G377" s="37"/>
      <c r="H377" s="37"/>
      <c r="I377" s="189"/>
      <c r="J377" s="37"/>
      <c r="K377" s="37"/>
      <c r="L377" s="40"/>
      <c r="M377" s="190"/>
      <c r="N377" s="191"/>
      <c r="O377" s="65"/>
      <c r="P377" s="65"/>
      <c r="Q377" s="65"/>
      <c r="R377" s="65"/>
      <c r="S377" s="65"/>
      <c r="T377" s="66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T377" s="18" t="s">
        <v>131</v>
      </c>
      <c r="AU377" s="18" t="s">
        <v>83</v>
      </c>
    </row>
    <row r="378" spans="1:65" s="2" customFormat="1" ht="11.25">
      <c r="A378" s="35"/>
      <c r="B378" s="36"/>
      <c r="C378" s="37"/>
      <c r="D378" s="192" t="s">
        <v>133</v>
      </c>
      <c r="E378" s="37"/>
      <c r="F378" s="193" t="s">
        <v>536</v>
      </c>
      <c r="G378" s="37"/>
      <c r="H378" s="37"/>
      <c r="I378" s="189"/>
      <c r="J378" s="37"/>
      <c r="K378" s="37"/>
      <c r="L378" s="40"/>
      <c r="M378" s="190"/>
      <c r="N378" s="191"/>
      <c r="O378" s="65"/>
      <c r="P378" s="65"/>
      <c r="Q378" s="65"/>
      <c r="R378" s="65"/>
      <c r="S378" s="65"/>
      <c r="T378" s="66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T378" s="18" t="s">
        <v>133</v>
      </c>
      <c r="AU378" s="18" t="s">
        <v>83</v>
      </c>
    </row>
    <row r="379" spans="1:65" s="13" customFormat="1" ht="11.25">
      <c r="B379" s="194"/>
      <c r="C379" s="195"/>
      <c r="D379" s="187" t="s">
        <v>135</v>
      </c>
      <c r="E379" s="196" t="s">
        <v>28</v>
      </c>
      <c r="F379" s="197" t="s">
        <v>537</v>
      </c>
      <c r="G379" s="195"/>
      <c r="H379" s="198">
        <v>70.290000000000006</v>
      </c>
      <c r="I379" s="199"/>
      <c r="J379" s="195"/>
      <c r="K379" s="195"/>
      <c r="L379" s="200"/>
      <c r="M379" s="201"/>
      <c r="N379" s="202"/>
      <c r="O379" s="202"/>
      <c r="P379" s="202"/>
      <c r="Q379" s="202"/>
      <c r="R379" s="202"/>
      <c r="S379" s="202"/>
      <c r="T379" s="203"/>
      <c r="AT379" s="204" t="s">
        <v>135</v>
      </c>
      <c r="AU379" s="204" t="s">
        <v>83</v>
      </c>
      <c r="AV379" s="13" t="s">
        <v>83</v>
      </c>
      <c r="AW379" s="13" t="s">
        <v>35</v>
      </c>
      <c r="AX379" s="13" t="s">
        <v>73</v>
      </c>
      <c r="AY379" s="204" t="s">
        <v>122</v>
      </c>
    </row>
    <row r="380" spans="1:65" s="14" customFormat="1" ht="11.25">
      <c r="B380" s="205"/>
      <c r="C380" s="206"/>
      <c r="D380" s="187" t="s">
        <v>135</v>
      </c>
      <c r="E380" s="207" t="s">
        <v>28</v>
      </c>
      <c r="F380" s="208" t="s">
        <v>157</v>
      </c>
      <c r="G380" s="206"/>
      <c r="H380" s="209">
        <v>70.290000000000006</v>
      </c>
      <c r="I380" s="210"/>
      <c r="J380" s="206"/>
      <c r="K380" s="206"/>
      <c r="L380" s="211"/>
      <c r="M380" s="212"/>
      <c r="N380" s="213"/>
      <c r="O380" s="213"/>
      <c r="P380" s="213"/>
      <c r="Q380" s="213"/>
      <c r="R380" s="213"/>
      <c r="S380" s="213"/>
      <c r="T380" s="214"/>
      <c r="AT380" s="215" t="s">
        <v>135</v>
      </c>
      <c r="AU380" s="215" t="s">
        <v>83</v>
      </c>
      <c r="AV380" s="14" t="s">
        <v>129</v>
      </c>
      <c r="AW380" s="14" t="s">
        <v>35</v>
      </c>
      <c r="AX380" s="14" t="s">
        <v>81</v>
      </c>
      <c r="AY380" s="215" t="s">
        <v>122</v>
      </c>
    </row>
    <row r="381" spans="1:65" s="2" customFormat="1" ht="44.25" customHeight="1">
      <c r="A381" s="35"/>
      <c r="B381" s="36"/>
      <c r="C381" s="174" t="s">
        <v>538</v>
      </c>
      <c r="D381" s="174" t="s">
        <v>124</v>
      </c>
      <c r="E381" s="175" t="s">
        <v>539</v>
      </c>
      <c r="F381" s="176" t="s">
        <v>540</v>
      </c>
      <c r="G381" s="177" t="s">
        <v>493</v>
      </c>
      <c r="H381" s="178">
        <v>307.01900000000001</v>
      </c>
      <c r="I381" s="179"/>
      <c r="J381" s="180">
        <f>ROUND(I381*H381,2)</f>
        <v>0</v>
      </c>
      <c r="K381" s="176" t="s">
        <v>128</v>
      </c>
      <c r="L381" s="40"/>
      <c r="M381" s="181" t="s">
        <v>28</v>
      </c>
      <c r="N381" s="182" t="s">
        <v>44</v>
      </c>
      <c r="O381" s="65"/>
      <c r="P381" s="183">
        <f>O381*H381</f>
        <v>0</v>
      </c>
      <c r="Q381" s="183">
        <v>0</v>
      </c>
      <c r="R381" s="183">
        <f>Q381*H381</f>
        <v>0</v>
      </c>
      <c r="S381" s="183">
        <v>0</v>
      </c>
      <c r="T381" s="184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185" t="s">
        <v>129</v>
      </c>
      <c r="AT381" s="185" t="s">
        <v>124</v>
      </c>
      <c r="AU381" s="185" t="s">
        <v>83</v>
      </c>
      <c r="AY381" s="18" t="s">
        <v>122</v>
      </c>
      <c r="BE381" s="186">
        <f>IF(N381="základní",J381,0)</f>
        <v>0</v>
      </c>
      <c r="BF381" s="186">
        <f>IF(N381="snížená",J381,0)</f>
        <v>0</v>
      </c>
      <c r="BG381" s="186">
        <f>IF(N381="zákl. přenesená",J381,0)</f>
        <v>0</v>
      </c>
      <c r="BH381" s="186">
        <f>IF(N381="sníž. přenesená",J381,0)</f>
        <v>0</v>
      </c>
      <c r="BI381" s="186">
        <f>IF(N381="nulová",J381,0)</f>
        <v>0</v>
      </c>
      <c r="BJ381" s="18" t="s">
        <v>81</v>
      </c>
      <c r="BK381" s="186">
        <f>ROUND(I381*H381,2)</f>
        <v>0</v>
      </c>
      <c r="BL381" s="18" t="s">
        <v>129</v>
      </c>
      <c r="BM381" s="185" t="s">
        <v>541</v>
      </c>
    </row>
    <row r="382" spans="1:65" s="2" customFormat="1" ht="29.25">
      <c r="A382" s="35"/>
      <c r="B382" s="36"/>
      <c r="C382" s="37"/>
      <c r="D382" s="187" t="s">
        <v>131</v>
      </c>
      <c r="E382" s="37"/>
      <c r="F382" s="188" t="s">
        <v>542</v>
      </c>
      <c r="G382" s="37"/>
      <c r="H382" s="37"/>
      <c r="I382" s="189"/>
      <c r="J382" s="37"/>
      <c r="K382" s="37"/>
      <c r="L382" s="40"/>
      <c r="M382" s="190"/>
      <c r="N382" s="191"/>
      <c r="O382" s="65"/>
      <c r="P382" s="65"/>
      <c r="Q382" s="65"/>
      <c r="R382" s="65"/>
      <c r="S382" s="65"/>
      <c r="T382" s="66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T382" s="18" t="s">
        <v>131</v>
      </c>
      <c r="AU382" s="18" t="s">
        <v>83</v>
      </c>
    </row>
    <row r="383" spans="1:65" s="2" customFormat="1" ht="11.25">
      <c r="A383" s="35"/>
      <c r="B383" s="36"/>
      <c r="C383" s="37"/>
      <c r="D383" s="192" t="s">
        <v>133</v>
      </c>
      <c r="E383" s="37"/>
      <c r="F383" s="193" t="s">
        <v>543</v>
      </c>
      <c r="G383" s="37"/>
      <c r="H383" s="37"/>
      <c r="I383" s="189"/>
      <c r="J383" s="37"/>
      <c r="K383" s="37"/>
      <c r="L383" s="40"/>
      <c r="M383" s="190"/>
      <c r="N383" s="191"/>
      <c r="O383" s="65"/>
      <c r="P383" s="65"/>
      <c r="Q383" s="65"/>
      <c r="R383" s="65"/>
      <c r="S383" s="65"/>
      <c r="T383" s="66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T383" s="18" t="s">
        <v>133</v>
      </c>
      <c r="AU383" s="18" t="s">
        <v>83</v>
      </c>
    </row>
    <row r="384" spans="1:65" s="13" customFormat="1" ht="11.25">
      <c r="B384" s="194"/>
      <c r="C384" s="195"/>
      <c r="D384" s="187" t="s">
        <v>135</v>
      </c>
      <c r="E384" s="196" t="s">
        <v>28</v>
      </c>
      <c r="F384" s="197" t="s">
        <v>544</v>
      </c>
      <c r="G384" s="195"/>
      <c r="H384" s="198">
        <v>183.71299999999999</v>
      </c>
      <c r="I384" s="199"/>
      <c r="J384" s="195"/>
      <c r="K384" s="195"/>
      <c r="L384" s="200"/>
      <c r="M384" s="201"/>
      <c r="N384" s="202"/>
      <c r="O384" s="202"/>
      <c r="P384" s="202"/>
      <c r="Q384" s="202"/>
      <c r="R384" s="202"/>
      <c r="S384" s="202"/>
      <c r="T384" s="203"/>
      <c r="AT384" s="204" t="s">
        <v>135</v>
      </c>
      <c r="AU384" s="204" t="s">
        <v>83</v>
      </c>
      <c r="AV384" s="13" t="s">
        <v>83</v>
      </c>
      <c r="AW384" s="13" t="s">
        <v>35</v>
      </c>
      <c r="AX384" s="13" t="s">
        <v>73</v>
      </c>
      <c r="AY384" s="204" t="s">
        <v>122</v>
      </c>
    </row>
    <row r="385" spans="1:65" s="13" customFormat="1" ht="11.25">
      <c r="B385" s="194"/>
      <c r="C385" s="195"/>
      <c r="D385" s="187" t="s">
        <v>135</v>
      </c>
      <c r="E385" s="196" t="s">
        <v>28</v>
      </c>
      <c r="F385" s="197" t="s">
        <v>545</v>
      </c>
      <c r="G385" s="195"/>
      <c r="H385" s="198">
        <v>123.306</v>
      </c>
      <c r="I385" s="199"/>
      <c r="J385" s="195"/>
      <c r="K385" s="195"/>
      <c r="L385" s="200"/>
      <c r="M385" s="201"/>
      <c r="N385" s="202"/>
      <c r="O385" s="202"/>
      <c r="P385" s="202"/>
      <c r="Q385" s="202"/>
      <c r="R385" s="202"/>
      <c r="S385" s="202"/>
      <c r="T385" s="203"/>
      <c r="AT385" s="204" t="s">
        <v>135</v>
      </c>
      <c r="AU385" s="204" t="s">
        <v>83</v>
      </c>
      <c r="AV385" s="13" t="s">
        <v>83</v>
      </c>
      <c r="AW385" s="13" t="s">
        <v>35</v>
      </c>
      <c r="AX385" s="13" t="s">
        <v>73</v>
      </c>
      <c r="AY385" s="204" t="s">
        <v>122</v>
      </c>
    </row>
    <row r="386" spans="1:65" s="14" customFormat="1" ht="11.25">
      <c r="B386" s="205"/>
      <c r="C386" s="206"/>
      <c r="D386" s="187" t="s">
        <v>135</v>
      </c>
      <c r="E386" s="207" t="s">
        <v>28</v>
      </c>
      <c r="F386" s="208" t="s">
        <v>157</v>
      </c>
      <c r="G386" s="206"/>
      <c r="H386" s="209">
        <v>307.01900000000001</v>
      </c>
      <c r="I386" s="210"/>
      <c r="J386" s="206"/>
      <c r="K386" s="206"/>
      <c r="L386" s="211"/>
      <c r="M386" s="212"/>
      <c r="N386" s="213"/>
      <c r="O386" s="213"/>
      <c r="P386" s="213"/>
      <c r="Q386" s="213"/>
      <c r="R386" s="213"/>
      <c r="S386" s="213"/>
      <c r="T386" s="214"/>
      <c r="AT386" s="215" t="s">
        <v>135</v>
      </c>
      <c r="AU386" s="215" t="s">
        <v>83</v>
      </c>
      <c r="AV386" s="14" t="s">
        <v>129</v>
      </c>
      <c r="AW386" s="14" t="s">
        <v>35</v>
      </c>
      <c r="AX386" s="14" t="s">
        <v>81</v>
      </c>
      <c r="AY386" s="215" t="s">
        <v>122</v>
      </c>
    </row>
    <row r="387" spans="1:65" s="12" customFormat="1" ht="22.9" customHeight="1">
      <c r="B387" s="158"/>
      <c r="C387" s="159"/>
      <c r="D387" s="160" t="s">
        <v>72</v>
      </c>
      <c r="E387" s="172" t="s">
        <v>546</v>
      </c>
      <c r="F387" s="172" t="s">
        <v>547</v>
      </c>
      <c r="G387" s="159"/>
      <c r="H387" s="159"/>
      <c r="I387" s="162"/>
      <c r="J387" s="173">
        <f>BK387</f>
        <v>0</v>
      </c>
      <c r="K387" s="159"/>
      <c r="L387" s="164"/>
      <c r="M387" s="165"/>
      <c r="N387" s="166"/>
      <c r="O387" s="166"/>
      <c r="P387" s="167">
        <f>SUM(P388:P390)</f>
        <v>0</v>
      </c>
      <c r="Q387" s="166"/>
      <c r="R387" s="167">
        <f>SUM(R388:R390)</f>
        <v>0</v>
      </c>
      <c r="S387" s="166"/>
      <c r="T387" s="168">
        <f>SUM(T388:T390)</f>
        <v>0</v>
      </c>
      <c r="AR387" s="169" t="s">
        <v>81</v>
      </c>
      <c r="AT387" s="170" t="s">
        <v>72</v>
      </c>
      <c r="AU387" s="170" t="s">
        <v>81</v>
      </c>
      <c r="AY387" s="169" t="s">
        <v>122</v>
      </c>
      <c r="BK387" s="171">
        <f>SUM(BK388:BK390)</f>
        <v>0</v>
      </c>
    </row>
    <row r="388" spans="1:65" s="2" customFormat="1" ht="33" customHeight="1">
      <c r="A388" s="35"/>
      <c r="B388" s="36"/>
      <c r="C388" s="174" t="s">
        <v>548</v>
      </c>
      <c r="D388" s="174" t="s">
        <v>124</v>
      </c>
      <c r="E388" s="175" t="s">
        <v>549</v>
      </c>
      <c r="F388" s="176" t="s">
        <v>550</v>
      </c>
      <c r="G388" s="177" t="s">
        <v>493</v>
      </c>
      <c r="H388" s="178">
        <v>129.48599999999999</v>
      </c>
      <c r="I388" s="179"/>
      <c r="J388" s="180">
        <f>ROUND(I388*H388,2)</f>
        <v>0</v>
      </c>
      <c r="K388" s="176" t="s">
        <v>128</v>
      </c>
      <c r="L388" s="40"/>
      <c r="M388" s="181" t="s">
        <v>28</v>
      </c>
      <c r="N388" s="182" t="s">
        <v>44</v>
      </c>
      <c r="O388" s="65"/>
      <c r="P388" s="183">
        <f>O388*H388</f>
        <v>0</v>
      </c>
      <c r="Q388" s="183">
        <v>0</v>
      </c>
      <c r="R388" s="183">
        <f>Q388*H388</f>
        <v>0</v>
      </c>
      <c r="S388" s="183">
        <v>0</v>
      </c>
      <c r="T388" s="184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85" t="s">
        <v>129</v>
      </c>
      <c r="AT388" s="185" t="s">
        <v>124</v>
      </c>
      <c r="AU388" s="185" t="s">
        <v>83</v>
      </c>
      <c r="AY388" s="18" t="s">
        <v>122</v>
      </c>
      <c r="BE388" s="186">
        <f>IF(N388="základní",J388,0)</f>
        <v>0</v>
      </c>
      <c r="BF388" s="186">
        <f>IF(N388="snížená",J388,0)</f>
        <v>0</v>
      </c>
      <c r="BG388" s="186">
        <f>IF(N388="zákl. přenesená",J388,0)</f>
        <v>0</v>
      </c>
      <c r="BH388" s="186">
        <f>IF(N388="sníž. přenesená",J388,0)</f>
        <v>0</v>
      </c>
      <c r="BI388" s="186">
        <f>IF(N388="nulová",J388,0)</f>
        <v>0</v>
      </c>
      <c r="BJ388" s="18" t="s">
        <v>81</v>
      </c>
      <c r="BK388" s="186">
        <f>ROUND(I388*H388,2)</f>
        <v>0</v>
      </c>
      <c r="BL388" s="18" t="s">
        <v>129</v>
      </c>
      <c r="BM388" s="185" t="s">
        <v>551</v>
      </c>
    </row>
    <row r="389" spans="1:65" s="2" customFormat="1" ht="29.25">
      <c r="A389" s="35"/>
      <c r="B389" s="36"/>
      <c r="C389" s="37"/>
      <c r="D389" s="187" t="s">
        <v>131</v>
      </c>
      <c r="E389" s="37"/>
      <c r="F389" s="188" t="s">
        <v>552</v>
      </c>
      <c r="G389" s="37"/>
      <c r="H389" s="37"/>
      <c r="I389" s="189"/>
      <c r="J389" s="37"/>
      <c r="K389" s="37"/>
      <c r="L389" s="40"/>
      <c r="M389" s="190"/>
      <c r="N389" s="191"/>
      <c r="O389" s="65"/>
      <c r="P389" s="65"/>
      <c r="Q389" s="65"/>
      <c r="R389" s="65"/>
      <c r="S389" s="65"/>
      <c r="T389" s="66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T389" s="18" t="s">
        <v>131</v>
      </c>
      <c r="AU389" s="18" t="s">
        <v>83</v>
      </c>
    </row>
    <row r="390" spans="1:65" s="2" customFormat="1" ht="11.25">
      <c r="A390" s="35"/>
      <c r="B390" s="36"/>
      <c r="C390" s="37"/>
      <c r="D390" s="192" t="s">
        <v>133</v>
      </c>
      <c r="E390" s="37"/>
      <c r="F390" s="193" t="s">
        <v>553</v>
      </c>
      <c r="G390" s="37"/>
      <c r="H390" s="37"/>
      <c r="I390" s="189"/>
      <c r="J390" s="37"/>
      <c r="K390" s="37"/>
      <c r="L390" s="40"/>
      <c r="M390" s="190"/>
      <c r="N390" s="191"/>
      <c r="O390" s="65"/>
      <c r="P390" s="65"/>
      <c r="Q390" s="65"/>
      <c r="R390" s="65"/>
      <c r="S390" s="65"/>
      <c r="T390" s="66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T390" s="18" t="s">
        <v>133</v>
      </c>
      <c r="AU390" s="18" t="s">
        <v>83</v>
      </c>
    </row>
    <row r="391" spans="1:65" s="12" customFormat="1" ht="25.9" customHeight="1">
      <c r="B391" s="158"/>
      <c r="C391" s="159"/>
      <c r="D391" s="160" t="s">
        <v>72</v>
      </c>
      <c r="E391" s="161" t="s">
        <v>554</v>
      </c>
      <c r="F391" s="161" t="s">
        <v>555</v>
      </c>
      <c r="G391" s="159"/>
      <c r="H391" s="159"/>
      <c r="I391" s="162"/>
      <c r="J391" s="163">
        <f>BK391</f>
        <v>0</v>
      </c>
      <c r="K391" s="159"/>
      <c r="L391" s="164"/>
      <c r="M391" s="165"/>
      <c r="N391" s="166"/>
      <c r="O391" s="166"/>
      <c r="P391" s="167">
        <f>P392+P408+P417</f>
        <v>0</v>
      </c>
      <c r="Q391" s="166"/>
      <c r="R391" s="167">
        <f>R392+R408+R417</f>
        <v>0</v>
      </c>
      <c r="S391" s="166"/>
      <c r="T391" s="168">
        <f>T392+T408+T417</f>
        <v>0</v>
      </c>
      <c r="AR391" s="169" t="s">
        <v>158</v>
      </c>
      <c r="AT391" s="170" t="s">
        <v>72</v>
      </c>
      <c r="AU391" s="170" t="s">
        <v>73</v>
      </c>
      <c r="AY391" s="169" t="s">
        <v>122</v>
      </c>
      <c r="BK391" s="171">
        <f>BK392+BK408+BK417</f>
        <v>0</v>
      </c>
    </row>
    <row r="392" spans="1:65" s="12" customFormat="1" ht="22.9" customHeight="1">
      <c r="B392" s="158"/>
      <c r="C392" s="159"/>
      <c r="D392" s="160" t="s">
        <v>72</v>
      </c>
      <c r="E392" s="172" t="s">
        <v>556</v>
      </c>
      <c r="F392" s="172" t="s">
        <v>557</v>
      </c>
      <c r="G392" s="159"/>
      <c r="H392" s="159"/>
      <c r="I392" s="162"/>
      <c r="J392" s="173">
        <f>BK392</f>
        <v>0</v>
      </c>
      <c r="K392" s="159"/>
      <c r="L392" s="164"/>
      <c r="M392" s="165"/>
      <c r="N392" s="166"/>
      <c r="O392" s="166"/>
      <c r="P392" s="167">
        <f>SUM(P393:P407)</f>
        <v>0</v>
      </c>
      <c r="Q392" s="166"/>
      <c r="R392" s="167">
        <f>SUM(R393:R407)</f>
        <v>0</v>
      </c>
      <c r="S392" s="166"/>
      <c r="T392" s="168">
        <f>SUM(T393:T407)</f>
        <v>0</v>
      </c>
      <c r="AR392" s="169" t="s">
        <v>158</v>
      </c>
      <c r="AT392" s="170" t="s">
        <v>72</v>
      </c>
      <c r="AU392" s="170" t="s">
        <v>81</v>
      </c>
      <c r="AY392" s="169" t="s">
        <v>122</v>
      </c>
      <c r="BK392" s="171">
        <f>SUM(BK393:BK407)</f>
        <v>0</v>
      </c>
    </row>
    <row r="393" spans="1:65" s="2" customFormat="1" ht="16.5" customHeight="1">
      <c r="A393" s="35"/>
      <c r="B393" s="36"/>
      <c r="C393" s="174" t="s">
        <v>558</v>
      </c>
      <c r="D393" s="174" t="s">
        <v>124</v>
      </c>
      <c r="E393" s="175" t="s">
        <v>559</v>
      </c>
      <c r="F393" s="176" t="s">
        <v>560</v>
      </c>
      <c r="G393" s="177" t="s">
        <v>561</v>
      </c>
      <c r="H393" s="178">
        <v>1</v>
      </c>
      <c r="I393" s="179"/>
      <c r="J393" s="180">
        <f>ROUND(I393*H393,2)</f>
        <v>0</v>
      </c>
      <c r="K393" s="176" t="s">
        <v>128</v>
      </c>
      <c r="L393" s="40"/>
      <c r="M393" s="181" t="s">
        <v>28</v>
      </c>
      <c r="N393" s="182" t="s">
        <v>44</v>
      </c>
      <c r="O393" s="65"/>
      <c r="P393" s="183">
        <f>O393*H393</f>
        <v>0</v>
      </c>
      <c r="Q393" s="183">
        <v>0</v>
      </c>
      <c r="R393" s="183">
        <f>Q393*H393</f>
        <v>0</v>
      </c>
      <c r="S393" s="183">
        <v>0</v>
      </c>
      <c r="T393" s="184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185" t="s">
        <v>562</v>
      </c>
      <c r="AT393" s="185" t="s">
        <v>124</v>
      </c>
      <c r="AU393" s="185" t="s">
        <v>83</v>
      </c>
      <c r="AY393" s="18" t="s">
        <v>122</v>
      </c>
      <c r="BE393" s="186">
        <f>IF(N393="základní",J393,0)</f>
        <v>0</v>
      </c>
      <c r="BF393" s="186">
        <f>IF(N393="snížená",J393,0)</f>
        <v>0</v>
      </c>
      <c r="BG393" s="186">
        <f>IF(N393="zákl. přenesená",J393,0)</f>
        <v>0</v>
      </c>
      <c r="BH393" s="186">
        <f>IF(N393="sníž. přenesená",J393,0)</f>
        <v>0</v>
      </c>
      <c r="BI393" s="186">
        <f>IF(N393="nulová",J393,0)</f>
        <v>0</v>
      </c>
      <c r="BJ393" s="18" t="s">
        <v>81</v>
      </c>
      <c r="BK393" s="186">
        <f>ROUND(I393*H393,2)</f>
        <v>0</v>
      </c>
      <c r="BL393" s="18" t="s">
        <v>562</v>
      </c>
      <c r="BM393" s="185" t="s">
        <v>563</v>
      </c>
    </row>
    <row r="394" spans="1:65" s="2" customFormat="1" ht="11.25">
      <c r="A394" s="35"/>
      <c r="B394" s="36"/>
      <c r="C394" s="37"/>
      <c r="D394" s="187" t="s">
        <v>131</v>
      </c>
      <c r="E394" s="37"/>
      <c r="F394" s="188" t="s">
        <v>560</v>
      </c>
      <c r="G394" s="37"/>
      <c r="H394" s="37"/>
      <c r="I394" s="189"/>
      <c r="J394" s="37"/>
      <c r="K394" s="37"/>
      <c r="L394" s="40"/>
      <c r="M394" s="190"/>
      <c r="N394" s="191"/>
      <c r="O394" s="65"/>
      <c r="P394" s="65"/>
      <c r="Q394" s="65"/>
      <c r="R394" s="65"/>
      <c r="S394" s="65"/>
      <c r="T394" s="66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T394" s="18" t="s">
        <v>131</v>
      </c>
      <c r="AU394" s="18" t="s">
        <v>83</v>
      </c>
    </row>
    <row r="395" spans="1:65" s="2" customFormat="1" ht="11.25">
      <c r="A395" s="35"/>
      <c r="B395" s="36"/>
      <c r="C395" s="37"/>
      <c r="D395" s="192" t="s">
        <v>133</v>
      </c>
      <c r="E395" s="37"/>
      <c r="F395" s="193" t="s">
        <v>564</v>
      </c>
      <c r="G395" s="37"/>
      <c r="H395" s="37"/>
      <c r="I395" s="189"/>
      <c r="J395" s="37"/>
      <c r="K395" s="37"/>
      <c r="L395" s="40"/>
      <c r="M395" s="190"/>
      <c r="N395" s="191"/>
      <c r="O395" s="65"/>
      <c r="P395" s="65"/>
      <c r="Q395" s="65"/>
      <c r="R395" s="65"/>
      <c r="S395" s="65"/>
      <c r="T395" s="66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T395" s="18" t="s">
        <v>133</v>
      </c>
      <c r="AU395" s="18" t="s">
        <v>83</v>
      </c>
    </row>
    <row r="396" spans="1:65" s="2" customFormat="1" ht="16.5" customHeight="1">
      <c r="A396" s="35"/>
      <c r="B396" s="36"/>
      <c r="C396" s="174" t="s">
        <v>565</v>
      </c>
      <c r="D396" s="174" t="s">
        <v>124</v>
      </c>
      <c r="E396" s="175" t="s">
        <v>566</v>
      </c>
      <c r="F396" s="176" t="s">
        <v>567</v>
      </c>
      <c r="G396" s="177" t="s">
        <v>561</v>
      </c>
      <c r="H396" s="178">
        <v>1</v>
      </c>
      <c r="I396" s="179"/>
      <c r="J396" s="180">
        <f>ROUND(I396*H396,2)</f>
        <v>0</v>
      </c>
      <c r="K396" s="176" t="s">
        <v>128</v>
      </c>
      <c r="L396" s="40"/>
      <c r="M396" s="181" t="s">
        <v>28</v>
      </c>
      <c r="N396" s="182" t="s">
        <v>44</v>
      </c>
      <c r="O396" s="65"/>
      <c r="P396" s="183">
        <f>O396*H396</f>
        <v>0</v>
      </c>
      <c r="Q396" s="183">
        <v>0</v>
      </c>
      <c r="R396" s="183">
        <f>Q396*H396</f>
        <v>0</v>
      </c>
      <c r="S396" s="183">
        <v>0</v>
      </c>
      <c r="T396" s="184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185" t="s">
        <v>562</v>
      </c>
      <c r="AT396" s="185" t="s">
        <v>124</v>
      </c>
      <c r="AU396" s="185" t="s">
        <v>83</v>
      </c>
      <c r="AY396" s="18" t="s">
        <v>122</v>
      </c>
      <c r="BE396" s="186">
        <f>IF(N396="základní",J396,0)</f>
        <v>0</v>
      </c>
      <c r="BF396" s="186">
        <f>IF(N396="snížená",J396,0)</f>
        <v>0</v>
      </c>
      <c r="BG396" s="186">
        <f>IF(N396="zákl. přenesená",J396,0)</f>
        <v>0</v>
      </c>
      <c r="BH396" s="186">
        <f>IF(N396="sníž. přenesená",J396,0)</f>
        <v>0</v>
      </c>
      <c r="BI396" s="186">
        <f>IF(N396="nulová",J396,0)</f>
        <v>0</v>
      </c>
      <c r="BJ396" s="18" t="s">
        <v>81</v>
      </c>
      <c r="BK396" s="186">
        <f>ROUND(I396*H396,2)</f>
        <v>0</v>
      </c>
      <c r="BL396" s="18" t="s">
        <v>562</v>
      </c>
      <c r="BM396" s="185" t="s">
        <v>568</v>
      </c>
    </row>
    <row r="397" spans="1:65" s="2" customFormat="1" ht="29.25">
      <c r="A397" s="35"/>
      <c r="B397" s="36"/>
      <c r="C397" s="37"/>
      <c r="D397" s="187" t="s">
        <v>131</v>
      </c>
      <c r="E397" s="37"/>
      <c r="F397" s="188" t="s">
        <v>569</v>
      </c>
      <c r="G397" s="37"/>
      <c r="H397" s="37"/>
      <c r="I397" s="189"/>
      <c r="J397" s="37"/>
      <c r="K397" s="37"/>
      <c r="L397" s="40"/>
      <c r="M397" s="190"/>
      <c r="N397" s="191"/>
      <c r="O397" s="65"/>
      <c r="P397" s="65"/>
      <c r="Q397" s="65"/>
      <c r="R397" s="65"/>
      <c r="S397" s="65"/>
      <c r="T397" s="66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T397" s="18" t="s">
        <v>131</v>
      </c>
      <c r="AU397" s="18" t="s">
        <v>83</v>
      </c>
    </row>
    <row r="398" spans="1:65" s="2" customFormat="1" ht="11.25">
      <c r="A398" s="35"/>
      <c r="B398" s="36"/>
      <c r="C398" s="37"/>
      <c r="D398" s="192" t="s">
        <v>133</v>
      </c>
      <c r="E398" s="37"/>
      <c r="F398" s="193" t="s">
        <v>570</v>
      </c>
      <c r="G398" s="37"/>
      <c r="H398" s="37"/>
      <c r="I398" s="189"/>
      <c r="J398" s="37"/>
      <c r="K398" s="37"/>
      <c r="L398" s="40"/>
      <c r="M398" s="190"/>
      <c r="N398" s="191"/>
      <c r="O398" s="65"/>
      <c r="P398" s="65"/>
      <c r="Q398" s="65"/>
      <c r="R398" s="65"/>
      <c r="S398" s="65"/>
      <c r="T398" s="66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T398" s="18" t="s">
        <v>133</v>
      </c>
      <c r="AU398" s="18" t="s">
        <v>83</v>
      </c>
    </row>
    <row r="399" spans="1:65" s="2" customFormat="1" ht="87.75">
      <c r="A399" s="35"/>
      <c r="B399" s="36"/>
      <c r="C399" s="37"/>
      <c r="D399" s="187" t="s">
        <v>164</v>
      </c>
      <c r="E399" s="37"/>
      <c r="F399" s="216" t="s">
        <v>571</v>
      </c>
      <c r="G399" s="37"/>
      <c r="H399" s="37"/>
      <c r="I399" s="189"/>
      <c r="J399" s="37"/>
      <c r="K399" s="37"/>
      <c r="L399" s="40"/>
      <c r="M399" s="190"/>
      <c r="N399" s="191"/>
      <c r="O399" s="65"/>
      <c r="P399" s="65"/>
      <c r="Q399" s="65"/>
      <c r="R399" s="65"/>
      <c r="S399" s="65"/>
      <c r="T399" s="66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T399" s="18" t="s">
        <v>164</v>
      </c>
      <c r="AU399" s="18" t="s">
        <v>83</v>
      </c>
    </row>
    <row r="400" spans="1:65" s="2" customFormat="1" ht="16.5" customHeight="1">
      <c r="A400" s="35"/>
      <c r="B400" s="36"/>
      <c r="C400" s="174" t="s">
        <v>572</v>
      </c>
      <c r="D400" s="174" t="s">
        <v>124</v>
      </c>
      <c r="E400" s="175" t="s">
        <v>573</v>
      </c>
      <c r="F400" s="176" t="s">
        <v>574</v>
      </c>
      <c r="G400" s="177" t="s">
        <v>561</v>
      </c>
      <c r="H400" s="178">
        <v>1</v>
      </c>
      <c r="I400" s="179"/>
      <c r="J400" s="180">
        <f>ROUND(I400*H400,2)</f>
        <v>0</v>
      </c>
      <c r="K400" s="176" t="s">
        <v>128</v>
      </c>
      <c r="L400" s="40"/>
      <c r="M400" s="181" t="s">
        <v>28</v>
      </c>
      <c r="N400" s="182" t="s">
        <v>44</v>
      </c>
      <c r="O400" s="65"/>
      <c r="P400" s="183">
        <f>O400*H400</f>
        <v>0</v>
      </c>
      <c r="Q400" s="183">
        <v>0</v>
      </c>
      <c r="R400" s="183">
        <f>Q400*H400</f>
        <v>0</v>
      </c>
      <c r="S400" s="183">
        <v>0</v>
      </c>
      <c r="T400" s="184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185" t="s">
        <v>562</v>
      </c>
      <c r="AT400" s="185" t="s">
        <v>124</v>
      </c>
      <c r="AU400" s="185" t="s">
        <v>83</v>
      </c>
      <c r="AY400" s="18" t="s">
        <v>122</v>
      </c>
      <c r="BE400" s="186">
        <f>IF(N400="základní",J400,0)</f>
        <v>0</v>
      </c>
      <c r="BF400" s="186">
        <f>IF(N400="snížená",J400,0)</f>
        <v>0</v>
      </c>
      <c r="BG400" s="186">
        <f>IF(N400="zákl. přenesená",J400,0)</f>
        <v>0</v>
      </c>
      <c r="BH400" s="186">
        <f>IF(N400="sníž. přenesená",J400,0)</f>
        <v>0</v>
      </c>
      <c r="BI400" s="186">
        <f>IF(N400="nulová",J400,0)</f>
        <v>0</v>
      </c>
      <c r="BJ400" s="18" t="s">
        <v>81</v>
      </c>
      <c r="BK400" s="186">
        <f>ROUND(I400*H400,2)</f>
        <v>0</v>
      </c>
      <c r="BL400" s="18" t="s">
        <v>562</v>
      </c>
      <c r="BM400" s="185" t="s">
        <v>575</v>
      </c>
    </row>
    <row r="401" spans="1:65" s="2" customFormat="1" ht="11.25">
      <c r="A401" s="35"/>
      <c r="B401" s="36"/>
      <c r="C401" s="37"/>
      <c r="D401" s="187" t="s">
        <v>131</v>
      </c>
      <c r="E401" s="37"/>
      <c r="F401" s="188" t="s">
        <v>574</v>
      </c>
      <c r="G401" s="37"/>
      <c r="H401" s="37"/>
      <c r="I401" s="189"/>
      <c r="J401" s="37"/>
      <c r="K401" s="37"/>
      <c r="L401" s="40"/>
      <c r="M401" s="190"/>
      <c r="N401" s="191"/>
      <c r="O401" s="65"/>
      <c r="P401" s="65"/>
      <c r="Q401" s="65"/>
      <c r="R401" s="65"/>
      <c r="S401" s="65"/>
      <c r="T401" s="66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T401" s="18" t="s">
        <v>131</v>
      </c>
      <c r="AU401" s="18" t="s">
        <v>83</v>
      </c>
    </row>
    <row r="402" spans="1:65" s="2" customFormat="1" ht="11.25">
      <c r="A402" s="35"/>
      <c r="B402" s="36"/>
      <c r="C402" s="37"/>
      <c r="D402" s="192" t="s">
        <v>133</v>
      </c>
      <c r="E402" s="37"/>
      <c r="F402" s="193" t="s">
        <v>576</v>
      </c>
      <c r="G402" s="37"/>
      <c r="H402" s="37"/>
      <c r="I402" s="189"/>
      <c r="J402" s="37"/>
      <c r="K402" s="37"/>
      <c r="L402" s="40"/>
      <c r="M402" s="190"/>
      <c r="N402" s="191"/>
      <c r="O402" s="65"/>
      <c r="P402" s="65"/>
      <c r="Q402" s="65"/>
      <c r="R402" s="65"/>
      <c r="S402" s="65"/>
      <c r="T402" s="66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T402" s="18" t="s">
        <v>133</v>
      </c>
      <c r="AU402" s="18" t="s">
        <v>83</v>
      </c>
    </row>
    <row r="403" spans="1:65" s="2" customFormat="1" ht="29.25">
      <c r="A403" s="35"/>
      <c r="B403" s="36"/>
      <c r="C403" s="37"/>
      <c r="D403" s="187" t="s">
        <v>164</v>
      </c>
      <c r="E403" s="37"/>
      <c r="F403" s="216" t="s">
        <v>577</v>
      </c>
      <c r="G403" s="37"/>
      <c r="H403" s="37"/>
      <c r="I403" s="189"/>
      <c r="J403" s="37"/>
      <c r="K403" s="37"/>
      <c r="L403" s="40"/>
      <c r="M403" s="190"/>
      <c r="N403" s="191"/>
      <c r="O403" s="65"/>
      <c r="P403" s="65"/>
      <c r="Q403" s="65"/>
      <c r="R403" s="65"/>
      <c r="S403" s="65"/>
      <c r="T403" s="66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T403" s="18" t="s">
        <v>164</v>
      </c>
      <c r="AU403" s="18" t="s">
        <v>83</v>
      </c>
    </row>
    <row r="404" spans="1:65" s="2" customFormat="1" ht="16.5" customHeight="1">
      <c r="A404" s="35"/>
      <c r="B404" s="36"/>
      <c r="C404" s="174" t="s">
        <v>578</v>
      </c>
      <c r="D404" s="174" t="s">
        <v>124</v>
      </c>
      <c r="E404" s="175" t="s">
        <v>579</v>
      </c>
      <c r="F404" s="176" t="s">
        <v>580</v>
      </c>
      <c r="G404" s="177" t="s">
        <v>561</v>
      </c>
      <c r="H404" s="178">
        <v>1</v>
      </c>
      <c r="I404" s="179"/>
      <c r="J404" s="180">
        <f>ROUND(I404*H404,2)</f>
        <v>0</v>
      </c>
      <c r="K404" s="176" t="s">
        <v>128</v>
      </c>
      <c r="L404" s="40"/>
      <c r="M404" s="181" t="s">
        <v>28</v>
      </c>
      <c r="N404" s="182" t="s">
        <v>44</v>
      </c>
      <c r="O404" s="65"/>
      <c r="P404" s="183">
        <f>O404*H404</f>
        <v>0</v>
      </c>
      <c r="Q404" s="183">
        <v>0</v>
      </c>
      <c r="R404" s="183">
        <f>Q404*H404</f>
        <v>0</v>
      </c>
      <c r="S404" s="183">
        <v>0</v>
      </c>
      <c r="T404" s="184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85" t="s">
        <v>562</v>
      </c>
      <c r="AT404" s="185" t="s">
        <v>124</v>
      </c>
      <c r="AU404" s="185" t="s">
        <v>83</v>
      </c>
      <c r="AY404" s="18" t="s">
        <v>122</v>
      </c>
      <c r="BE404" s="186">
        <f>IF(N404="základní",J404,0)</f>
        <v>0</v>
      </c>
      <c r="BF404" s="186">
        <f>IF(N404="snížená",J404,0)</f>
        <v>0</v>
      </c>
      <c r="BG404" s="186">
        <f>IF(N404="zákl. přenesená",J404,0)</f>
        <v>0</v>
      </c>
      <c r="BH404" s="186">
        <f>IF(N404="sníž. přenesená",J404,0)</f>
        <v>0</v>
      </c>
      <c r="BI404" s="186">
        <f>IF(N404="nulová",J404,0)</f>
        <v>0</v>
      </c>
      <c r="BJ404" s="18" t="s">
        <v>81</v>
      </c>
      <c r="BK404" s="186">
        <f>ROUND(I404*H404,2)</f>
        <v>0</v>
      </c>
      <c r="BL404" s="18" t="s">
        <v>562</v>
      </c>
      <c r="BM404" s="185" t="s">
        <v>581</v>
      </c>
    </row>
    <row r="405" spans="1:65" s="2" customFormat="1" ht="11.25">
      <c r="A405" s="35"/>
      <c r="B405" s="36"/>
      <c r="C405" s="37"/>
      <c r="D405" s="187" t="s">
        <v>131</v>
      </c>
      <c r="E405" s="37"/>
      <c r="F405" s="188" t="s">
        <v>580</v>
      </c>
      <c r="G405" s="37"/>
      <c r="H405" s="37"/>
      <c r="I405" s="189"/>
      <c r="J405" s="37"/>
      <c r="K405" s="37"/>
      <c r="L405" s="40"/>
      <c r="M405" s="190"/>
      <c r="N405" s="191"/>
      <c r="O405" s="65"/>
      <c r="P405" s="65"/>
      <c r="Q405" s="65"/>
      <c r="R405" s="65"/>
      <c r="S405" s="65"/>
      <c r="T405" s="66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T405" s="18" t="s">
        <v>131</v>
      </c>
      <c r="AU405" s="18" t="s">
        <v>83</v>
      </c>
    </row>
    <row r="406" spans="1:65" s="2" customFormat="1" ht="11.25">
      <c r="A406" s="35"/>
      <c r="B406" s="36"/>
      <c r="C406" s="37"/>
      <c r="D406" s="192" t="s">
        <v>133</v>
      </c>
      <c r="E406" s="37"/>
      <c r="F406" s="193" t="s">
        <v>582</v>
      </c>
      <c r="G406" s="37"/>
      <c r="H406" s="37"/>
      <c r="I406" s="189"/>
      <c r="J406" s="37"/>
      <c r="K406" s="37"/>
      <c r="L406" s="40"/>
      <c r="M406" s="190"/>
      <c r="N406" s="191"/>
      <c r="O406" s="65"/>
      <c r="P406" s="65"/>
      <c r="Q406" s="65"/>
      <c r="R406" s="65"/>
      <c r="S406" s="65"/>
      <c r="T406" s="66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T406" s="18" t="s">
        <v>133</v>
      </c>
      <c r="AU406" s="18" t="s">
        <v>83</v>
      </c>
    </row>
    <row r="407" spans="1:65" s="2" customFormat="1" ht="29.25">
      <c r="A407" s="35"/>
      <c r="B407" s="36"/>
      <c r="C407" s="37"/>
      <c r="D407" s="187" t="s">
        <v>164</v>
      </c>
      <c r="E407" s="37"/>
      <c r="F407" s="216" t="s">
        <v>577</v>
      </c>
      <c r="G407" s="37"/>
      <c r="H407" s="37"/>
      <c r="I407" s="189"/>
      <c r="J407" s="37"/>
      <c r="K407" s="37"/>
      <c r="L407" s="40"/>
      <c r="M407" s="190"/>
      <c r="N407" s="191"/>
      <c r="O407" s="65"/>
      <c r="P407" s="65"/>
      <c r="Q407" s="65"/>
      <c r="R407" s="65"/>
      <c r="S407" s="65"/>
      <c r="T407" s="66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T407" s="18" t="s">
        <v>164</v>
      </c>
      <c r="AU407" s="18" t="s">
        <v>83</v>
      </c>
    </row>
    <row r="408" spans="1:65" s="12" customFormat="1" ht="22.9" customHeight="1">
      <c r="B408" s="158"/>
      <c r="C408" s="159"/>
      <c r="D408" s="160" t="s">
        <v>72</v>
      </c>
      <c r="E408" s="172" t="s">
        <v>583</v>
      </c>
      <c r="F408" s="172" t="s">
        <v>584</v>
      </c>
      <c r="G408" s="159"/>
      <c r="H408" s="159"/>
      <c r="I408" s="162"/>
      <c r="J408" s="173">
        <f>BK408</f>
        <v>0</v>
      </c>
      <c r="K408" s="159"/>
      <c r="L408" s="164"/>
      <c r="M408" s="165"/>
      <c r="N408" s="166"/>
      <c r="O408" s="166"/>
      <c r="P408" s="167">
        <f>SUM(P409:P416)</f>
        <v>0</v>
      </c>
      <c r="Q408" s="166"/>
      <c r="R408" s="167">
        <f>SUM(R409:R416)</f>
        <v>0</v>
      </c>
      <c r="S408" s="166"/>
      <c r="T408" s="168">
        <f>SUM(T409:T416)</f>
        <v>0</v>
      </c>
      <c r="AR408" s="169" t="s">
        <v>158</v>
      </c>
      <c r="AT408" s="170" t="s">
        <v>72</v>
      </c>
      <c r="AU408" s="170" t="s">
        <v>81</v>
      </c>
      <c r="AY408" s="169" t="s">
        <v>122</v>
      </c>
      <c r="BK408" s="171">
        <f>SUM(BK409:BK416)</f>
        <v>0</v>
      </c>
    </row>
    <row r="409" spans="1:65" s="2" customFormat="1" ht="16.5" customHeight="1">
      <c r="A409" s="35"/>
      <c r="B409" s="36"/>
      <c r="C409" s="174" t="s">
        <v>585</v>
      </c>
      <c r="D409" s="174" t="s">
        <v>124</v>
      </c>
      <c r="E409" s="175" t="s">
        <v>586</v>
      </c>
      <c r="F409" s="176" t="s">
        <v>584</v>
      </c>
      <c r="G409" s="177" t="s">
        <v>561</v>
      </c>
      <c r="H409" s="178">
        <v>1</v>
      </c>
      <c r="I409" s="179"/>
      <c r="J409" s="180">
        <f>ROUND(I409*H409,2)</f>
        <v>0</v>
      </c>
      <c r="K409" s="176" t="s">
        <v>128</v>
      </c>
      <c r="L409" s="40"/>
      <c r="M409" s="181" t="s">
        <v>28</v>
      </c>
      <c r="N409" s="182" t="s">
        <v>44</v>
      </c>
      <c r="O409" s="65"/>
      <c r="P409" s="183">
        <f>O409*H409</f>
        <v>0</v>
      </c>
      <c r="Q409" s="183">
        <v>0</v>
      </c>
      <c r="R409" s="183">
        <f>Q409*H409</f>
        <v>0</v>
      </c>
      <c r="S409" s="183">
        <v>0</v>
      </c>
      <c r="T409" s="184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185" t="s">
        <v>562</v>
      </c>
      <c r="AT409" s="185" t="s">
        <v>124</v>
      </c>
      <c r="AU409" s="185" t="s">
        <v>83</v>
      </c>
      <c r="AY409" s="18" t="s">
        <v>122</v>
      </c>
      <c r="BE409" s="186">
        <f>IF(N409="základní",J409,0)</f>
        <v>0</v>
      </c>
      <c r="BF409" s="186">
        <f>IF(N409="snížená",J409,0)</f>
        <v>0</v>
      </c>
      <c r="BG409" s="186">
        <f>IF(N409="zákl. přenesená",J409,0)</f>
        <v>0</v>
      </c>
      <c r="BH409" s="186">
        <f>IF(N409="sníž. přenesená",J409,0)</f>
        <v>0</v>
      </c>
      <c r="BI409" s="186">
        <f>IF(N409="nulová",J409,0)</f>
        <v>0</v>
      </c>
      <c r="BJ409" s="18" t="s">
        <v>81</v>
      </c>
      <c r="BK409" s="186">
        <f>ROUND(I409*H409,2)</f>
        <v>0</v>
      </c>
      <c r="BL409" s="18" t="s">
        <v>562</v>
      </c>
      <c r="BM409" s="185" t="s">
        <v>587</v>
      </c>
    </row>
    <row r="410" spans="1:65" s="2" customFormat="1" ht="11.25">
      <c r="A410" s="35"/>
      <c r="B410" s="36"/>
      <c r="C410" s="37"/>
      <c r="D410" s="187" t="s">
        <v>131</v>
      </c>
      <c r="E410" s="37"/>
      <c r="F410" s="188" t="s">
        <v>584</v>
      </c>
      <c r="G410" s="37"/>
      <c r="H410" s="37"/>
      <c r="I410" s="189"/>
      <c r="J410" s="37"/>
      <c r="K410" s="37"/>
      <c r="L410" s="40"/>
      <c r="M410" s="190"/>
      <c r="N410" s="191"/>
      <c r="O410" s="65"/>
      <c r="P410" s="65"/>
      <c r="Q410" s="65"/>
      <c r="R410" s="65"/>
      <c r="S410" s="65"/>
      <c r="T410" s="66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T410" s="18" t="s">
        <v>131</v>
      </c>
      <c r="AU410" s="18" t="s">
        <v>83</v>
      </c>
    </row>
    <row r="411" spans="1:65" s="2" customFormat="1" ht="11.25">
      <c r="A411" s="35"/>
      <c r="B411" s="36"/>
      <c r="C411" s="37"/>
      <c r="D411" s="192" t="s">
        <v>133</v>
      </c>
      <c r="E411" s="37"/>
      <c r="F411" s="193" t="s">
        <v>588</v>
      </c>
      <c r="G411" s="37"/>
      <c r="H411" s="37"/>
      <c r="I411" s="189"/>
      <c r="J411" s="37"/>
      <c r="K411" s="37"/>
      <c r="L411" s="40"/>
      <c r="M411" s="190"/>
      <c r="N411" s="191"/>
      <c r="O411" s="65"/>
      <c r="P411" s="65"/>
      <c r="Q411" s="65"/>
      <c r="R411" s="65"/>
      <c r="S411" s="65"/>
      <c r="T411" s="66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T411" s="18" t="s">
        <v>133</v>
      </c>
      <c r="AU411" s="18" t="s">
        <v>83</v>
      </c>
    </row>
    <row r="412" spans="1:65" s="2" customFormat="1" ht="185.25">
      <c r="A412" s="35"/>
      <c r="B412" s="36"/>
      <c r="C412" s="37"/>
      <c r="D412" s="187" t="s">
        <v>164</v>
      </c>
      <c r="E412" s="37"/>
      <c r="F412" s="216" t="s">
        <v>589</v>
      </c>
      <c r="G412" s="37"/>
      <c r="H412" s="37"/>
      <c r="I412" s="189"/>
      <c r="J412" s="37"/>
      <c r="K412" s="37"/>
      <c r="L412" s="40"/>
      <c r="M412" s="190"/>
      <c r="N412" s="191"/>
      <c r="O412" s="65"/>
      <c r="P412" s="65"/>
      <c r="Q412" s="65"/>
      <c r="R412" s="65"/>
      <c r="S412" s="65"/>
      <c r="T412" s="66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T412" s="18" t="s">
        <v>164</v>
      </c>
      <c r="AU412" s="18" t="s">
        <v>83</v>
      </c>
    </row>
    <row r="413" spans="1:65" s="2" customFormat="1" ht="16.5" customHeight="1">
      <c r="A413" s="35"/>
      <c r="B413" s="36"/>
      <c r="C413" s="174" t="s">
        <v>590</v>
      </c>
      <c r="D413" s="174" t="s">
        <v>124</v>
      </c>
      <c r="E413" s="175" t="s">
        <v>591</v>
      </c>
      <c r="F413" s="176" t="s">
        <v>592</v>
      </c>
      <c r="G413" s="177" t="s">
        <v>561</v>
      </c>
      <c r="H413" s="178">
        <v>1</v>
      </c>
      <c r="I413" s="179"/>
      <c r="J413" s="180">
        <f>ROUND(I413*H413,2)</f>
        <v>0</v>
      </c>
      <c r="K413" s="176" t="s">
        <v>128</v>
      </c>
      <c r="L413" s="40"/>
      <c r="M413" s="181" t="s">
        <v>28</v>
      </c>
      <c r="N413" s="182" t="s">
        <v>44</v>
      </c>
      <c r="O413" s="65"/>
      <c r="P413" s="183">
        <f>O413*H413</f>
        <v>0</v>
      </c>
      <c r="Q413" s="183">
        <v>0</v>
      </c>
      <c r="R413" s="183">
        <f>Q413*H413</f>
        <v>0</v>
      </c>
      <c r="S413" s="183">
        <v>0</v>
      </c>
      <c r="T413" s="184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185" t="s">
        <v>562</v>
      </c>
      <c r="AT413" s="185" t="s">
        <v>124</v>
      </c>
      <c r="AU413" s="185" t="s">
        <v>83</v>
      </c>
      <c r="AY413" s="18" t="s">
        <v>122</v>
      </c>
      <c r="BE413" s="186">
        <f>IF(N413="základní",J413,0)</f>
        <v>0</v>
      </c>
      <c r="BF413" s="186">
        <f>IF(N413="snížená",J413,0)</f>
        <v>0</v>
      </c>
      <c r="BG413" s="186">
        <f>IF(N413="zákl. přenesená",J413,0)</f>
        <v>0</v>
      </c>
      <c r="BH413" s="186">
        <f>IF(N413="sníž. přenesená",J413,0)</f>
        <v>0</v>
      </c>
      <c r="BI413" s="186">
        <f>IF(N413="nulová",J413,0)</f>
        <v>0</v>
      </c>
      <c r="BJ413" s="18" t="s">
        <v>81</v>
      </c>
      <c r="BK413" s="186">
        <f>ROUND(I413*H413,2)</f>
        <v>0</v>
      </c>
      <c r="BL413" s="18" t="s">
        <v>562</v>
      </c>
      <c r="BM413" s="185" t="s">
        <v>593</v>
      </c>
    </row>
    <row r="414" spans="1:65" s="2" customFormat="1" ht="11.25">
      <c r="A414" s="35"/>
      <c r="B414" s="36"/>
      <c r="C414" s="37"/>
      <c r="D414" s="187" t="s">
        <v>131</v>
      </c>
      <c r="E414" s="37"/>
      <c r="F414" s="188" t="s">
        <v>592</v>
      </c>
      <c r="G414" s="37"/>
      <c r="H414" s="37"/>
      <c r="I414" s="189"/>
      <c r="J414" s="37"/>
      <c r="K414" s="37"/>
      <c r="L414" s="40"/>
      <c r="M414" s="190"/>
      <c r="N414" s="191"/>
      <c r="O414" s="65"/>
      <c r="P414" s="65"/>
      <c r="Q414" s="65"/>
      <c r="R414" s="65"/>
      <c r="S414" s="65"/>
      <c r="T414" s="66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T414" s="18" t="s">
        <v>131</v>
      </c>
      <c r="AU414" s="18" t="s">
        <v>83</v>
      </c>
    </row>
    <row r="415" spans="1:65" s="2" customFormat="1" ht="11.25">
      <c r="A415" s="35"/>
      <c r="B415" s="36"/>
      <c r="C415" s="37"/>
      <c r="D415" s="192" t="s">
        <v>133</v>
      </c>
      <c r="E415" s="37"/>
      <c r="F415" s="193" t="s">
        <v>594</v>
      </c>
      <c r="G415" s="37"/>
      <c r="H415" s="37"/>
      <c r="I415" s="189"/>
      <c r="J415" s="37"/>
      <c r="K415" s="37"/>
      <c r="L415" s="40"/>
      <c r="M415" s="190"/>
      <c r="N415" s="191"/>
      <c r="O415" s="65"/>
      <c r="P415" s="65"/>
      <c r="Q415" s="65"/>
      <c r="R415" s="65"/>
      <c r="S415" s="65"/>
      <c r="T415" s="66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T415" s="18" t="s">
        <v>133</v>
      </c>
      <c r="AU415" s="18" t="s">
        <v>83</v>
      </c>
    </row>
    <row r="416" spans="1:65" s="2" customFormat="1" ht="68.25">
      <c r="A416" s="35"/>
      <c r="B416" s="36"/>
      <c r="C416" s="37"/>
      <c r="D416" s="187" t="s">
        <v>164</v>
      </c>
      <c r="E416" s="37"/>
      <c r="F416" s="216" t="s">
        <v>595</v>
      </c>
      <c r="G416" s="37"/>
      <c r="H416" s="37"/>
      <c r="I416" s="189"/>
      <c r="J416" s="37"/>
      <c r="K416" s="37"/>
      <c r="L416" s="40"/>
      <c r="M416" s="190"/>
      <c r="N416" s="191"/>
      <c r="O416" s="65"/>
      <c r="P416" s="65"/>
      <c r="Q416" s="65"/>
      <c r="R416" s="65"/>
      <c r="S416" s="65"/>
      <c r="T416" s="66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T416" s="18" t="s">
        <v>164</v>
      </c>
      <c r="AU416" s="18" t="s">
        <v>83</v>
      </c>
    </row>
    <row r="417" spans="1:65" s="12" customFormat="1" ht="22.9" customHeight="1">
      <c r="B417" s="158"/>
      <c r="C417" s="159"/>
      <c r="D417" s="160" t="s">
        <v>72</v>
      </c>
      <c r="E417" s="172" t="s">
        <v>596</v>
      </c>
      <c r="F417" s="172" t="s">
        <v>597</v>
      </c>
      <c r="G417" s="159"/>
      <c r="H417" s="159"/>
      <c r="I417" s="162"/>
      <c r="J417" s="173">
        <f>BK417</f>
        <v>0</v>
      </c>
      <c r="K417" s="159"/>
      <c r="L417" s="164"/>
      <c r="M417" s="165"/>
      <c r="N417" s="166"/>
      <c r="O417" s="166"/>
      <c r="P417" s="167">
        <f>SUM(P418:P420)</f>
        <v>0</v>
      </c>
      <c r="Q417" s="166"/>
      <c r="R417" s="167">
        <f>SUM(R418:R420)</f>
        <v>0</v>
      </c>
      <c r="S417" s="166"/>
      <c r="T417" s="168">
        <f>SUM(T418:T420)</f>
        <v>0</v>
      </c>
      <c r="AR417" s="169" t="s">
        <v>158</v>
      </c>
      <c r="AT417" s="170" t="s">
        <v>72</v>
      </c>
      <c r="AU417" s="170" t="s">
        <v>81</v>
      </c>
      <c r="AY417" s="169" t="s">
        <v>122</v>
      </c>
      <c r="BK417" s="171">
        <f>SUM(BK418:BK420)</f>
        <v>0</v>
      </c>
    </row>
    <row r="418" spans="1:65" s="2" customFormat="1" ht="16.5" customHeight="1">
      <c r="A418" s="35"/>
      <c r="B418" s="36"/>
      <c r="C418" s="174" t="s">
        <v>598</v>
      </c>
      <c r="D418" s="174" t="s">
        <v>124</v>
      </c>
      <c r="E418" s="175" t="s">
        <v>599</v>
      </c>
      <c r="F418" s="176" t="s">
        <v>600</v>
      </c>
      <c r="G418" s="177" t="s">
        <v>561</v>
      </c>
      <c r="H418" s="178">
        <v>1</v>
      </c>
      <c r="I418" s="179"/>
      <c r="J418" s="180">
        <f>ROUND(I418*H418,2)</f>
        <v>0</v>
      </c>
      <c r="K418" s="176" t="s">
        <v>128</v>
      </c>
      <c r="L418" s="40"/>
      <c r="M418" s="181" t="s">
        <v>28</v>
      </c>
      <c r="N418" s="182" t="s">
        <v>44</v>
      </c>
      <c r="O418" s="65"/>
      <c r="P418" s="183">
        <f>O418*H418</f>
        <v>0</v>
      </c>
      <c r="Q418" s="183">
        <v>0</v>
      </c>
      <c r="R418" s="183">
        <f>Q418*H418</f>
        <v>0</v>
      </c>
      <c r="S418" s="183">
        <v>0</v>
      </c>
      <c r="T418" s="184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185" t="s">
        <v>562</v>
      </c>
      <c r="AT418" s="185" t="s">
        <v>124</v>
      </c>
      <c r="AU418" s="185" t="s">
        <v>83</v>
      </c>
      <c r="AY418" s="18" t="s">
        <v>122</v>
      </c>
      <c r="BE418" s="186">
        <f>IF(N418="základní",J418,0)</f>
        <v>0</v>
      </c>
      <c r="BF418" s="186">
        <f>IF(N418="snížená",J418,0)</f>
        <v>0</v>
      </c>
      <c r="BG418" s="186">
        <f>IF(N418="zákl. přenesená",J418,0)</f>
        <v>0</v>
      </c>
      <c r="BH418" s="186">
        <f>IF(N418="sníž. přenesená",J418,0)</f>
        <v>0</v>
      </c>
      <c r="BI418" s="186">
        <f>IF(N418="nulová",J418,0)</f>
        <v>0</v>
      </c>
      <c r="BJ418" s="18" t="s">
        <v>81</v>
      </c>
      <c r="BK418" s="186">
        <f>ROUND(I418*H418,2)</f>
        <v>0</v>
      </c>
      <c r="BL418" s="18" t="s">
        <v>562</v>
      </c>
      <c r="BM418" s="185" t="s">
        <v>601</v>
      </c>
    </row>
    <row r="419" spans="1:65" s="2" customFormat="1" ht="11.25">
      <c r="A419" s="35"/>
      <c r="B419" s="36"/>
      <c r="C419" s="37"/>
      <c r="D419" s="187" t="s">
        <v>131</v>
      </c>
      <c r="E419" s="37"/>
      <c r="F419" s="188" t="s">
        <v>600</v>
      </c>
      <c r="G419" s="37"/>
      <c r="H419" s="37"/>
      <c r="I419" s="189"/>
      <c r="J419" s="37"/>
      <c r="K419" s="37"/>
      <c r="L419" s="40"/>
      <c r="M419" s="190"/>
      <c r="N419" s="191"/>
      <c r="O419" s="65"/>
      <c r="P419" s="65"/>
      <c r="Q419" s="65"/>
      <c r="R419" s="65"/>
      <c r="S419" s="65"/>
      <c r="T419" s="66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T419" s="18" t="s">
        <v>131</v>
      </c>
      <c r="AU419" s="18" t="s">
        <v>83</v>
      </c>
    </row>
    <row r="420" spans="1:65" s="2" customFormat="1" ht="11.25">
      <c r="A420" s="35"/>
      <c r="B420" s="36"/>
      <c r="C420" s="37"/>
      <c r="D420" s="192" t="s">
        <v>133</v>
      </c>
      <c r="E420" s="37"/>
      <c r="F420" s="193" t="s">
        <v>602</v>
      </c>
      <c r="G420" s="37"/>
      <c r="H420" s="37"/>
      <c r="I420" s="189"/>
      <c r="J420" s="37"/>
      <c r="K420" s="37"/>
      <c r="L420" s="40"/>
      <c r="M420" s="227"/>
      <c r="N420" s="228"/>
      <c r="O420" s="229"/>
      <c r="P420" s="229"/>
      <c r="Q420" s="229"/>
      <c r="R420" s="229"/>
      <c r="S420" s="229"/>
      <c r="T420" s="230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T420" s="18" t="s">
        <v>133</v>
      </c>
      <c r="AU420" s="18" t="s">
        <v>83</v>
      </c>
    </row>
    <row r="421" spans="1:65" s="2" customFormat="1" ht="6.95" customHeight="1">
      <c r="A421" s="35"/>
      <c r="B421" s="48"/>
      <c r="C421" s="49"/>
      <c r="D421" s="49"/>
      <c r="E421" s="49"/>
      <c r="F421" s="49"/>
      <c r="G421" s="49"/>
      <c r="H421" s="49"/>
      <c r="I421" s="49"/>
      <c r="J421" s="49"/>
      <c r="K421" s="49"/>
      <c r="L421" s="40"/>
      <c r="M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</row>
  </sheetData>
  <sheetProtection algorithmName="SHA-512" hashValue="c6GBEh9+ALJv5K8d2QCmRUu3EZb8UKBdxBbtAPVXWE1c0Z08/w1r6f/XuLqB/Oj1XWHJ2rgDZ67e9FvBlw7C6w==" saltValue="osneSTSDOcAHm09OahDw944vOT3hjkeOvYZfFmdOzDmjcFsgvEA1LrXyNjvIJdpm9sLsh3/ZCW0qucaugPr9Jw==" spinCount="100000" sheet="1" objects="1" scenarios="1" formatColumns="0" formatRows="0" autoFilter="0"/>
  <autoFilter ref="C90:K420" xr:uid="{00000000-0009-0000-0000-000001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6" r:id="rId1" xr:uid="{00000000-0004-0000-0100-000000000000}"/>
    <hyperlink ref="F100" r:id="rId2" xr:uid="{00000000-0004-0000-0100-000001000000}"/>
    <hyperlink ref="F104" r:id="rId3" xr:uid="{00000000-0004-0000-0100-000002000000}"/>
    <hyperlink ref="F108" r:id="rId4" xr:uid="{00000000-0004-0000-0100-000003000000}"/>
    <hyperlink ref="F113" r:id="rId5" xr:uid="{00000000-0004-0000-0100-000004000000}"/>
    <hyperlink ref="F118" r:id="rId6" xr:uid="{00000000-0004-0000-0100-000005000000}"/>
    <hyperlink ref="F126" r:id="rId7" xr:uid="{00000000-0004-0000-0100-000006000000}"/>
    <hyperlink ref="F131" r:id="rId8" xr:uid="{00000000-0004-0000-0100-000007000000}"/>
    <hyperlink ref="F136" r:id="rId9" xr:uid="{00000000-0004-0000-0100-000008000000}"/>
    <hyperlink ref="F141" r:id="rId10" xr:uid="{00000000-0004-0000-0100-000009000000}"/>
    <hyperlink ref="F148" r:id="rId11" xr:uid="{00000000-0004-0000-0100-00000A000000}"/>
    <hyperlink ref="F153" r:id="rId12" xr:uid="{00000000-0004-0000-0100-00000B000000}"/>
    <hyperlink ref="F158" r:id="rId13" xr:uid="{00000000-0004-0000-0100-00000C000000}"/>
    <hyperlink ref="F163" r:id="rId14" xr:uid="{00000000-0004-0000-0100-00000D000000}"/>
    <hyperlink ref="F168" r:id="rId15" xr:uid="{00000000-0004-0000-0100-00000E000000}"/>
    <hyperlink ref="F173" r:id="rId16" xr:uid="{00000000-0004-0000-0100-00000F000000}"/>
    <hyperlink ref="F179" r:id="rId17" xr:uid="{00000000-0004-0000-0100-000010000000}"/>
    <hyperlink ref="F183" r:id="rId18" xr:uid="{00000000-0004-0000-0100-000011000000}"/>
    <hyperlink ref="F187" r:id="rId19" xr:uid="{00000000-0004-0000-0100-000012000000}"/>
    <hyperlink ref="F192" r:id="rId20" xr:uid="{00000000-0004-0000-0100-000013000000}"/>
    <hyperlink ref="F198" r:id="rId21" xr:uid="{00000000-0004-0000-0100-000014000000}"/>
    <hyperlink ref="F202" r:id="rId22" xr:uid="{00000000-0004-0000-0100-000015000000}"/>
    <hyperlink ref="F206" r:id="rId23" xr:uid="{00000000-0004-0000-0100-000016000000}"/>
    <hyperlink ref="F210" r:id="rId24" xr:uid="{00000000-0004-0000-0100-000017000000}"/>
    <hyperlink ref="F216" r:id="rId25" xr:uid="{00000000-0004-0000-0100-000018000000}"/>
    <hyperlink ref="F222" r:id="rId26" xr:uid="{00000000-0004-0000-0100-000019000000}"/>
    <hyperlink ref="F226" r:id="rId27" xr:uid="{00000000-0004-0000-0100-00001A000000}"/>
    <hyperlink ref="F230" r:id="rId28" xr:uid="{00000000-0004-0000-0100-00001B000000}"/>
    <hyperlink ref="F234" r:id="rId29" xr:uid="{00000000-0004-0000-0100-00001C000000}"/>
    <hyperlink ref="F240" r:id="rId30" xr:uid="{00000000-0004-0000-0100-00001D000000}"/>
    <hyperlink ref="F249" r:id="rId31" xr:uid="{00000000-0004-0000-0100-00001E000000}"/>
    <hyperlink ref="F255" r:id="rId32" xr:uid="{00000000-0004-0000-0100-00001F000000}"/>
    <hyperlink ref="F271" r:id="rId33" xr:uid="{00000000-0004-0000-0100-000020000000}"/>
    <hyperlink ref="F281" r:id="rId34" xr:uid="{00000000-0004-0000-0100-000021000000}"/>
    <hyperlink ref="F285" r:id="rId35" xr:uid="{00000000-0004-0000-0100-000022000000}"/>
    <hyperlink ref="F290" r:id="rId36" xr:uid="{00000000-0004-0000-0100-000023000000}"/>
    <hyperlink ref="F294" r:id="rId37" xr:uid="{00000000-0004-0000-0100-000024000000}"/>
    <hyperlink ref="F298" r:id="rId38" xr:uid="{00000000-0004-0000-0100-000025000000}"/>
    <hyperlink ref="F303" r:id="rId39" xr:uid="{00000000-0004-0000-0100-000026000000}"/>
    <hyperlink ref="F308" r:id="rId40" xr:uid="{00000000-0004-0000-0100-000027000000}"/>
    <hyperlink ref="F313" r:id="rId41" xr:uid="{00000000-0004-0000-0100-000028000000}"/>
    <hyperlink ref="F317" r:id="rId42" xr:uid="{00000000-0004-0000-0100-000029000000}"/>
    <hyperlink ref="F321" r:id="rId43" xr:uid="{00000000-0004-0000-0100-00002A000000}"/>
    <hyperlink ref="F325" r:id="rId44" xr:uid="{00000000-0004-0000-0100-00002B000000}"/>
    <hyperlink ref="F329" r:id="rId45" xr:uid="{00000000-0004-0000-0100-00002C000000}"/>
    <hyperlink ref="F333" r:id="rId46" xr:uid="{00000000-0004-0000-0100-00002D000000}"/>
    <hyperlink ref="F337" r:id="rId47" xr:uid="{00000000-0004-0000-0100-00002E000000}"/>
    <hyperlink ref="F342" r:id="rId48" xr:uid="{00000000-0004-0000-0100-00002F000000}"/>
    <hyperlink ref="F347" r:id="rId49" xr:uid="{00000000-0004-0000-0100-000030000000}"/>
    <hyperlink ref="F353" r:id="rId50" xr:uid="{00000000-0004-0000-0100-000031000000}"/>
    <hyperlink ref="F360" r:id="rId51" xr:uid="{00000000-0004-0000-0100-000032000000}"/>
    <hyperlink ref="F366" r:id="rId52" xr:uid="{00000000-0004-0000-0100-000033000000}"/>
    <hyperlink ref="F373" r:id="rId53" xr:uid="{00000000-0004-0000-0100-000034000000}"/>
    <hyperlink ref="F378" r:id="rId54" xr:uid="{00000000-0004-0000-0100-000035000000}"/>
    <hyperlink ref="F383" r:id="rId55" xr:uid="{00000000-0004-0000-0100-000036000000}"/>
    <hyperlink ref="F390" r:id="rId56" xr:uid="{00000000-0004-0000-0100-000037000000}"/>
    <hyperlink ref="F395" r:id="rId57" xr:uid="{00000000-0004-0000-0100-000038000000}"/>
    <hyperlink ref="F398" r:id="rId58" xr:uid="{00000000-0004-0000-0100-000039000000}"/>
    <hyperlink ref="F402" r:id="rId59" xr:uid="{00000000-0004-0000-0100-00003A000000}"/>
    <hyperlink ref="F406" r:id="rId60" xr:uid="{00000000-0004-0000-0100-00003B000000}"/>
    <hyperlink ref="F411" r:id="rId61" xr:uid="{00000000-0004-0000-0100-00003C000000}"/>
    <hyperlink ref="F415" r:id="rId62" xr:uid="{00000000-0004-0000-0100-00003D000000}"/>
    <hyperlink ref="F420" r:id="rId63" xr:uid="{00000000-0004-0000-0100-00003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500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AT2" s="18" t="s">
        <v>86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83</v>
      </c>
    </row>
    <row r="4" spans="1:46" s="1" customFormat="1" ht="24.95" customHeight="1">
      <c r="B4" s="21"/>
      <c r="D4" s="104" t="s">
        <v>87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58" t="str">
        <f>'Rekapitulace stavby'!K6</f>
        <v>Rekonstrukce ul. Pod Nemocnicí a Pudlovská</v>
      </c>
      <c r="F7" s="359"/>
      <c r="G7" s="359"/>
      <c r="H7" s="359"/>
      <c r="L7" s="21"/>
    </row>
    <row r="8" spans="1:46" s="2" customFormat="1" ht="12" customHeight="1">
      <c r="A8" s="35"/>
      <c r="B8" s="40"/>
      <c r="C8" s="35"/>
      <c r="D8" s="106" t="s">
        <v>88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60" t="s">
        <v>603</v>
      </c>
      <c r="F9" s="361"/>
      <c r="G9" s="361"/>
      <c r="H9" s="36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90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22</v>
      </c>
      <c r="E12" s="35"/>
      <c r="F12" s="108" t="s">
        <v>23</v>
      </c>
      <c r="G12" s="35"/>
      <c r="H12" s="35"/>
      <c r="I12" s="106" t="s">
        <v>24</v>
      </c>
      <c r="J12" s="109" t="str">
        <f>'Rekapitulace stavby'!AN8</f>
        <v>22. 3. 2026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26</v>
      </c>
      <c r="E14" s="35"/>
      <c r="F14" s="35"/>
      <c r="G14" s="35"/>
      <c r="H14" s="35"/>
      <c r="I14" s="106" t="s">
        <v>27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 xml:space="preserve"> </v>
      </c>
      <c r="F15" s="35"/>
      <c r="G15" s="35"/>
      <c r="H15" s="35"/>
      <c r="I15" s="106" t="s">
        <v>30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31</v>
      </c>
      <c r="E17" s="35"/>
      <c r="F17" s="35"/>
      <c r="G17" s="35"/>
      <c r="H17" s="35"/>
      <c r="I17" s="106" t="s">
        <v>27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62" t="str">
        <f>'Rekapitulace stavby'!E14</f>
        <v>Vyplň údaj</v>
      </c>
      <c r="F18" s="363"/>
      <c r="G18" s="363"/>
      <c r="H18" s="363"/>
      <c r="I18" s="106" t="s">
        <v>30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33</v>
      </c>
      <c r="E20" s="35"/>
      <c r="F20" s="35"/>
      <c r="G20" s="35"/>
      <c r="H20" s="35"/>
      <c r="I20" s="106" t="s">
        <v>27</v>
      </c>
      <c r="J20" s="108" t="s">
        <v>28</v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">
        <v>34</v>
      </c>
      <c r="F21" s="35"/>
      <c r="G21" s="35"/>
      <c r="H21" s="35"/>
      <c r="I21" s="106" t="s">
        <v>30</v>
      </c>
      <c r="J21" s="108" t="s">
        <v>28</v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36</v>
      </c>
      <c r="E23" s="35"/>
      <c r="F23" s="35"/>
      <c r="G23" s="35"/>
      <c r="H23" s="35"/>
      <c r="I23" s="106" t="s">
        <v>27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30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37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0"/>
      <c r="B27" s="111"/>
      <c r="C27" s="110"/>
      <c r="D27" s="110"/>
      <c r="E27" s="364" t="s">
        <v>28</v>
      </c>
      <c r="F27" s="364"/>
      <c r="G27" s="364"/>
      <c r="H27" s="36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39</v>
      </c>
      <c r="E30" s="35"/>
      <c r="F30" s="35"/>
      <c r="G30" s="35"/>
      <c r="H30" s="35"/>
      <c r="I30" s="35"/>
      <c r="J30" s="115">
        <f>ROUND(J91,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41</v>
      </c>
      <c r="G32" s="35"/>
      <c r="H32" s="35"/>
      <c r="I32" s="116" t="s">
        <v>40</v>
      </c>
      <c r="J32" s="116" t="s">
        <v>42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43</v>
      </c>
      <c r="E33" s="106" t="s">
        <v>44</v>
      </c>
      <c r="F33" s="118">
        <f>ROUND((SUM(BE91:BE499)),  2)</f>
        <v>0</v>
      </c>
      <c r="G33" s="35"/>
      <c r="H33" s="35"/>
      <c r="I33" s="119">
        <v>0.21</v>
      </c>
      <c r="J33" s="118">
        <f>ROUND(((SUM(BE91:BE499))*I33),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45</v>
      </c>
      <c r="F34" s="118">
        <f>ROUND((SUM(BF91:BF499)),  2)</f>
        <v>0</v>
      </c>
      <c r="G34" s="35"/>
      <c r="H34" s="35"/>
      <c r="I34" s="119">
        <v>0.12</v>
      </c>
      <c r="J34" s="118">
        <f>ROUND(((SUM(BF91:BF499))*I34),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46</v>
      </c>
      <c r="F35" s="118">
        <f>ROUND((SUM(BG91:BG499)),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47</v>
      </c>
      <c r="F36" s="118">
        <f>ROUND((SUM(BH91:BH499)),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48</v>
      </c>
      <c r="F37" s="118">
        <f>ROUND((SUM(BI91:BI499)),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49</v>
      </c>
      <c r="E39" s="122"/>
      <c r="F39" s="122"/>
      <c r="G39" s="123" t="s">
        <v>50</v>
      </c>
      <c r="H39" s="124" t="s">
        <v>51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91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5" t="str">
        <f>E7</f>
        <v>Rekonstrukce ul. Pod Nemocnicí a Pudlovská</v>
      </c>
      <c r="F48" s="366"/>
      <c r="G48" s="366"/>
      <c r="H48" s="36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88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7" t="str">
        <f>E9</f>
        <v>SO 102 - Ul. Pod Nemocnicí</v>
      </c>
      <c r="F50" s="367"/>
      <c r="G50" s="367"/>
      <c r="H50" s="36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22</v>
      </c>
      <c r="D52" s="37"/>
      <c r="E52" s="37"/>
      <c r="F52" s="28" t="str">
        <f>F12</f>
        <v>Louny</v>
      </c>
      <c r="G52" s="37"/>
      <c r="H52" s="37"/>
      <c r="I52" s="30" t="s">
        <v>24</v>
      </c>
      <c r="J52" s="60" t="str">
        <f>IF(J12="","",J12)</f>
        <v>22. 3. 2026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26</v>
      </c>
      <c r="D54" s="37"/>
      <c r="E54" s="37"/>
      <c r="F54" s="28" t="str">
        <f>E15</f>
        <v xml:space="preserve"> </v>
      </c>
      <c r="G54" s="37"/>
      <c r="H54" s="37"/>
      <c r="I54" s="30" t="s">
        <v>33</v>
      </c>
      <c r="J54" s="33" t="str">
        <f>E21</f>
        <v>Pavepro s.r.o.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31</v>
      </c>
      <c r="D55" s="37"/>
      <c r="E55" s="37"/>
      <c r="F55" s="28" t="str">
        <f>IF(E18="","",E18)</f>
        <v>Vyplň údaj</v>
      </c>
      <c r="G55" s="37"/>
      <c r="H55" s="37"/>
      <c r="I55" s="30" t="s">
        <v>36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92</v>
      </c>
      <c r="D57" s="132"/>
      <c r="E57" s="132"/>
      <c r="F57" s="132"/>
      <c r="G57" s="132"/>
      <c r="H57" s="132"/>
      <c r="I57" s="132"/>
      <c r="J57" s="133" t="s">
        <v>93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71</v>
      </c>
      <c r="D59" s="37"/>
      <c r="E59" s="37"/>
      <c r="F59" s="37"/>
      <c r="G59" s="37"/>
      <c r="H59" s="37"/>
      <c r="I59" s="37"/>
      <c r="J59" s="78">
        <f>J91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94</v>
      </c>
    </row>
    <row r="60" spans="1:47" s="9" customFormat="1" ht="24.95" customHeight="1">
      <c r="B60" s="135"/>
      <c r="C60" s="136"/>
      <c r="D60" s="137" t="s">
        <v>95</v>
      </c>
      <c r="E60" s="138"/>
      <c r="F60" s="138"/>
      <c r="G60" s="138"/>
      <c r="H60" s="138"/>
      <c r="I60" s="138"/>
      <c r="J60" s="139">
        <f>J92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96</v>
      </c>
      <c r="E61" s="144"/>
      <c r="F61" s="144"/>
      <c r="G61" s="144"/>
      <c r="H61" s="144"/>
      <c r="I61" s="144"/>
      <c r="J61" s="145">
        <f>J93</f>
        <v>0</v>
      </c>
      <c r="K61" s="142"/>
      <c r="L61" s="146"/>
    </row>
    <row r="62" spans="1:47" s="10" customFormat="1" ht="19.899999999999999" customHeight="1">
      <c r="B62" s="141"/>
      <c r="C62" s="142"/>
      <c r="D62" s="143" t="s">
        <v>97</v>
      </c>
      <c r="E62" s="144"/>
      <c r="F62" s="144"/>
      <c r="G62" s="144"/>
      <c r="H62" s="144"/>
      <c r="I62" s="144"/>
      <c r="J62" s="145">
        <f>J160</f>
        <v>0</v>
      </c>
      <c r="K62" s="142"/>
      <c r="L62" s="146"/>
    </row>
    <row r="63" spans="1:47" s="10" customFormat="1" ht="19.899999999999999" customHeight="1">
      <c r="B63" s="141"/>
      <c r="C63" s="142"/>
      <c r="D63" s="143" t="s">
        <v>98</v>
      </c>
      <c r="E63" s="144"/>
      <c r="F63" s="144"/>
      <c r="G63" s="144"/>
      <c r="H63" s="144"/>
      <c r="I63" s="144"/>
      <c r="J63" s="145">
        <f>J218</f>
        <v>0</v>
      </c>
      <c r="K63" s="142"/>
      <c r="L63" s="146"/>
    </row>
    <row r="64" spans="1:47" s="10" customFormat="1" ht="19.899999999999999" customHeight="1">
      <c r="B64" s="141"/>
      <c r="C64" s="142"/>
      <c r="D64" s="143" t="s">
        <v>99</v>
      </c>
      <c r="E64" s="144"/>
      <c r="F64" s="144"/>
      <c r="G64" s="144"/>
      <c r="H64" s="144"/>
      <c r="I64" s="144"/>
      <c r="J64" s="145">
        <f>J250</f>
        <v>0</v>
      </c>
      <c r="K64" s="142"/>
      <c r="L64" s="146"/>
    </row>
    <row r="65" spans="1:31" s="10" customFormat="1" ht="14.85" customHeight="1">
      <c r="B65" s="141"/>
      <c r="C65" s="142"/>
      <c r="D65" s="143" t="s">
        <v>100</v>
      </c>
      <c r="E65" s="144"/>
      <c r="F65" s="144"/>
      <c r="G65" s="144"/>
      <c r="H65" s="144"/>
      <c r="I65" s="144"/>
      <c r="J65" s="145">
        <f>J389</f>
        <v>0</v>
      </c>
      <c r="K65" s="142"/>
      <c r="L65" s="146"/>
    </row>
    <row r="66" spans="1:31" s="10" customFormat="1" ht="19.899999999999999" customHeight="1">
      <c r="B66" s="141"/>
      <c r="C66" s="142"/>
      <c r="D66" s="143" t="s">
        <v>101</v>
      </c>
      <c r="E66" s="144"/>
      <c r="F66" s="144"/>
      <c r="G66" s="144"/>
      <c r="H66" s="144"/>
      <c r="I66" s="144"/>
      <c r="J66" s="145">
        <f>J423</f>
        <v>0</v>
      </c>
      <c r="K66" s="142"/>
      <c r="L66" s="146"/>
    </row>
    <row r="67" spans="1:31" s="10" customFormat="1" ht="19.899999999999999" customHeight="1">
      <c r="B67" s="141"/>
      <c r="C67" s="142"/>
      <c r="D67" s="143" t="s">
        <v>102</v>
      </c>
      <c r="E67" s="144"/>
      <c r="F67" s="144"/>
      <c r="G67" s="144"/>
      <c r="H67" s="144"/>
      <c r="I67" s="144"/>
      <c r="J67" s="145">
        <f>J466</f>
        <v>0</v>
      </c>
      <c r="K67" s="142"/>
      <c r="L67" s="146"/>
    </row>
    <row r="68" spans="1:31" s="9" customFormat="1" ht="24.95" customHeight="1">
      <c r="B68" s="135"/>
      <c r="C68" s="136"/>
      <c r="D68" s="137" t="s">
        <v>103</v>
      </c>
      <c r="E68" s="138"/>
      <c r="F68" s="138"/>
      <c r="G68" s="138"/>
      <c r="H68" s="138"/>
      <c r="I68" s="138"/>
      <c r="J68" s="139">
        <f>J470</f>
        <v>0</v>
      </c>
      <c r="K68" s="136"/>
      <c r="L68" s="140"/>
    </row>
    <row r="69" spans="1:31" s="10" customFormat="1" ht="19.899999999999999" customHeight="1">
      <c r="B69" s="141"/>
      <c r="C69" s="142"/>
      <c r="D69" s="143" t="s">
        <v>104</v>
      </c>
      <c r="E69" s="144"/>
      <c r="F69" s="144"/>
      <c r="G69" s="144"/>
      <c r="H69" s="144"/>
      <c r="I69" s="144"/>
      <c r="J69" s="145">
        <f>J471</f>
        <v>0</v>
      </c>
      <c r="K69" s="142"/>
      <c r="L69" s="146"/>
    </row>
    <row r="70" spans="1:31" s="10" customFormat="1" ht="19.899999999999999" customHeight="1">
      <c r="B70" s="141"/>
      <c r="C70" s="142"/>
      <c r="D70" s="143" t="s">
        <v>105</v>
      </c>
      <c r="E70" s="144"/>
      <c r="F70" s="144"/>
      <c r="G70" s="144"/>
      <c r="H70" s="144"/>
      <c r="I70" s="144"/>
      <c r="J70" s="145">
        <f>J487</f>
        <v>0</v>
      </c>
      <c r="K70" s="142"/>
      <c r="L70" s="146"/>
    </row>
    <row r="71" spans="1:31" s="10" customFormat="1" ht="19.899999999999999" customHeight="1">
      <c r="B71" s="141"/>
      <c r="C71" s="142"/>
      <c r="D71" s="143" t="s">
        <v>106</v>
      </c>
      <c r="E71" s="144"/>
      <c r="F71" s="144"/>
      <c r="G71" s="144"/>
      <c r="H71" s="144"/>
      <c r="I71" s="144"/>
      <c r="J71" s="145">
        <f>J496</f>
        <v>0</v>
      </c>
      <c r="K71" s="142"/>
      <c r="L71" s="146"/>
    </row>
    <row r="72" spans="1:31" s="2" customFormat="1" ht="21.7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5" customHeight="1">
      <c r="A73" s="35"/>
      <c r="B73" s="48"/>
      <c r="C73" s="49"/>
      <c r="D73" s="49"/>
      <c r="E73" s="49"/>
      <c r="F73" s="49"/>
      <c r="G73" s="49"/>
      <c r="H73" s="49"/>
      <c r="I73" s="49"/>
      <c r="J73" s="49"/>
      <c r="K73" s="49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7" spans="1:31" s="2" customFormat="1" ht="6.95" customHeight="1">
      <c r="A77" s="35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4.95" customHeight="1">
      <c r="A78" s="35"/>
      <c r="B78" s="36"/>
      <c r="C78" s="24" t="s">
        <v>107</v>
      </c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16</v>
      </c>
      <c r="D80" s="37"/>
      <c r="E80" s="37"/>
      <c r="F80" s="37"/>
      <c r="G80" s="37"/>
      <c r="H80" s="37"/>
      <c r="I80" s="37"/>
      <c r="J80" s="37"/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6.5" customHeight="1">
      <c r="A81" s="35"/>
      <c r="B81" s="36"/>
      <c r="C81" s="37"/>
      <c r="D81" s="37"/>
      <c r="E81" s="365" t="str">
        <f>E7</f>
        <v>Rekonstrukce ul. Pod Nemocnicí a Pudlovská</v>
      </c>
      <c r="F81" s="366"/>
      <c r="G81" s="366"/>
      <c r="H81" s="366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2" customHeight="1">
      <c r="A82" s="35"/>
      <c r="B82" s="36"/>
      <c r="C82" s="30" t="s">
        <v>88</v>
      </c>
      <c r="D82" s="37"/>
      <c r="E82" s="37"/>
      <c r="F82" s="37"/>
      <c r="G82" s="37"/>
      <c r="H82" s="37"/>
      <c r="I82" s="37"/>
      <c r="J82" s="37"/>
      <c r="K82" s="37"/>
      <c r="L82" s="10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6.5" customHeight="1">
      <c r="A83" s="35"/>
      <c r="B83" s="36"/>
      <c r="C83" s="37"/>
      <c r="D83" s="37"/>
      <c r="E83" s="337" t="str">
        <f>E9</f>
        <v>SO 102 - Ul. Pod Nemocnicí</v>
      </c>
      <c r="F83" s="367"/>
      <c r="G83" s="367"/>
      <c r="H83" s="367"/>
      <c r="I83" s="37"/>
      <c r="J83" s="37"/>
      <c r="K83" s="37"/>
      <c r="L83" s="10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6.9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0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2" customHeight="1">
      <c r="A85" s="35"/>
      <c r="B85" s="36"/>
      <c r="C85" s="30" t="s">
        <v>22</v>
      </c>
      <c r="D85" s="37"/>
      <c r="E85" s="37"/>
      <c r="F85" s="28" t="str">
        <f>F12</f>
        <v>Louny</v>
      </c>
      <c r="G85" s="37"/>
      <c r="H85" s="37"/>
      <c r="I85" s="30" t="s">
        <v>24</v>
      </c>
      <c r="J85" s="60" t="str">
        <f>IF(J12="","",J12)</f>
        <v>22. 3. 2026</v>
      </c>
      <c r="K85" s="37"/>
      <c r="L85" s="10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0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5.2" customHeight="1">
      <c r="A87" s="35"/>
      <c r="B87" s="36"/>
      <c r="C87" s="30" t="s">
        <v>26</v>
      </c>
      <c r="D87" s="37"/>
      <c r="E87" s="37"/>
      <c r="F87" s="28" t="str">
        <f>E15</f>
        <v xml:space="preserve"> </v>
      </c>
      <c r="G87" s="37"/>
      <c r="H87" s="37"/>
      <c r="I87" s="30" t="s">
        <v>33</v>
      </c>
      <c r="J87" s="33" t="str">
        <f>E21</f>
        <v>Pavepro s.r.o.</v>
      </c>
      <c r="K87" s="37"/>
      <c r="L87" s="10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15.2" customHeight="1">
      <c r="A88" s="35"/>
      <c r="B88" s="36"/>
      <c r="C88" s="30" t="s">
        <v>31</v>
      </c>
      <c r="D88" s="37"/>
      <c r="E88" s="37"/>
      <c r="F88" s="28" t="str">
        <f>IF(E18="","",E18)</f>
        <v>Vyplň údaj</v>
      </c>
      <c r="G88" s="37"/>
      <c r="H88" s="37"/>
      <c r="I88" s="30" t="s">
        <v>36</v>
      </c>
      <c r="J88" s="33" t="str">
        <f>E24</f>
        <v xml:space="preserve"> </v>
      </c>
      <c r="K88" s="37"/>
      <c r="L88" s="10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0.35" customHeight="1">
      <c r="A89" s="35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10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11" customFormat="1" ht="29.25" customHeight="1">
      <c r="A90" s="147"/>
      <c r="B90" s="148"/>
      <c r="C90" s="149" t="s">
        <v>108</v>
      </c>
      <c r="D90" s="150" t="s">
        <v>58</v>
      </c>
      <c r="E90" s="150" t="s">
        <v>54</v>
      </c>
      <c r="F90" s="150" t="s">
        <v>55</v>
      </c>
      <c r="G90" s="150" t="s">
        <v>109</v>
      </c>
      <c r="H90" s="150" t="s">
        <v>110</v>
      </c>
      <c r="I90" s="150" t="s">
        <v>111</v>
      </c>
      <c r="J90" s="150" t="s">
        <v>93</v>
      </c>
      <c r="K90" s="151" t="s">
        <v>112</v>
      </c>
      <c r="L90" s="152"/>
      <c r="M90" s="69" t="s">
        <v>28</v>
      </c>
      <c r="N90" s="70" t="s">
        <v>43</v>
      </c>
      <c r="O90" s="70" t="s">
        <v>113</v>
      </c>
      <c r="P90" s="70" t="s">
        <v>114</v>
      </c>
      <c r="Q90" s="70" t="s">
        <v>115</v>
      </c>
      <c r="R90" s="70" t="s">
        <v>116</v>
      </c>
      <c r="S90" s="70" t="s">
        <v>117</v>
      </c>
      <c r="T90" s="71" t="s">
        <v>118</v>
      </c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</row>
    <row r="91" spans="1:65" s="2" customFormat="1" ht="22.9" customHeight="1">
      <c r="A91" s="35"/>
      <c r="B91" s="36"/>
      <c r="C91" s="76" t="s">
        <v>119</v>
      </c>
      <c r="D91" s="37"/>
      <c r="E91" s="37"/>
      <c r="F91" s="37"/>
      <c r="G91" s="37"/>
      <c r="H91" s="37"/>
      <c r="I91" s="37"/>
      <c r="J91" s="153">
        <f>BK91</f>
        <v>0</v>
      </c>
      <c r="K91" s="37"/>
      <c r="L91" s="40"/>
      <c r="M91" s="72"/>
      <c r="N91" s="154"/>
      <c r="O91" s="73"/>
      <c r="P91" s="155">
        <f>P92+P470</f>
        <v>0</v>
      </c>
      <c r="Q91" s="73"/>
      <c r="R91" s="155">
        <f>R92+R470</f>
        <v>295.06321245000004</v>
      </c>
      <c r="S91" s="73"/>
      <c r="T91" s="156">
        <f>T92+T470</f>
        <v>709.54189600000007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72</v>
      </c>
      <c r="AU91" s="18" t="s">
        <v>94</v>
      </c>
      <c r="BK91" s="157">
        <f>BK92+BK470</f>
        <v>0</v>
      </c>
    </row>
    <row r="92" spans="1:65" s="12" customFormat="1" ht="25.9" customHeight="1">
      <c r="B92" s="158"/>
      <c r="C92" s="159"/>
      <c r="D92" s="160" t="s">
        <v>72</v>
      </c>
      <c r="E92" s="161" t="s">
        <v>120</v>
      </c>
      <c r="F92" s="161" t="s">
        <v>121</v>
      </c>
      <c r="G92" s="159"/>
      <c r="H92" s="159"/>
      <c r="I92" s="162"/>
      <c r="J92" s="163">
        <f>BK92</f>
        <v>0</v>
      </c>
      <c r="K92" s="159"/>
      <c r="L92" s="164"/>
      <c r="M92" s="165"/>
      <c r="N92" s="166"/>
      <c r="O92" s="166"/>
      <c r="P92" s="167">
        <f>P93+P160+P218+P250+P423+P466</f>
        <v>0</v>
      </c>
      <c r="Q92" s="166"/>
      <c r="R92" s="167">
        <f>R93+R160+R218+R250+R423+R466</f>
        <v>295.06321245000004</v>
      </c>
      <c r="S92" s="166"/>
      <c r="T92" s="168">
        <f>T93+T160+T218+T250+T423+T466</f>
        <v>709.54189600000007</v>
      </c>
      <c r="AR92" s="169" t="s">
        <v>81</v>
      </c>
      <c r="AT92" s="170" t="s">
        <v>72</v>
      </c>
      <c r="AU92" s="170" t="s">
        <v>73</v>
      </c>
      <c r="AY92" s="169" t="s">
        <v>122</v>
      </c>
      <c r="BK92" s="171">
        <f>BK93+BK160+BK218+BK250+BK423+BK466</f>
        <v>0</v>
      </c>
    </row>
    <row r="93" spans="1:65" s="12" customFormat="1" ht="22.9" customHeight="1">
      <c r="B93" s="158"/>
      <c r="C93" s="159"/>
      <c r="D93" s="160" t="s">
        <v>72</v>
      </c>
      <c r="E93" s="172" t="s">
        <v>81</v>
      </c>
      <c r="F93" s="172" t="s">
        <v>123</v>
      </c>
      <c r="G93" s="159"/>
      <c r="H93" s="159"/>
      <c r="I93" s="162"/>
      <c r="J93" s="173">
        <f>BK93</f>
        <v>0</v>
      </c>
      <c r="K93" s="159"/>
      <c r="L93" s="164"/>
      <c r="M93" s="165"/>
      <c r="N93" s="166"/>
      <c r="O93" s="166"/>
      <c r="P93" s="167">
        <f>SUM(P94:P159)</f>
        <v>0</v>
      </c>
      <c r="Q93" s="166"/>
      <c r="R93" s="167">
        <f>SUM(R94:R159)</f>
        <v>1.7880000000000001E-3</v>
      </c>
      <c r="S93" s="166"/>
      <c r="T93" s="168">
        <f>SUM(T94:T159)</f>
        <v>0</v>
      </c>
      <c r="AR93" s="169" t="s">
        <v>81</v>
      </c>
      <c r="AT93" s="170" t="s">
        <v>72</v>
      </c>
      <c r="AU93" s="170" t="s">
        <v>81</v>
      </c>
      <c r="AY93" s="169" t="s">
        <v>122</v>
      </c>
      <c r="BK93" s="171">
        <f>SUM(BK94:BK159)</f>
        <v>0</v>
      </c>
    </row>
    <row r="94" spans="1:65" s="2" customFormat="1" ht="33" customHeight="1">
      <c r="A94" s="35"/>
      <c r="B94" s="36"/>
      <c r="C94" s="174" t="s">
        <v>81</v>
      </c>
      <c r="D94" s="174" t="s">
        <v>124</v>
      </c>
      <c r="E94" s="175" t="s">
        <v>604</v>
      </c>
      <c r="F94" s="176" t="s">
        <v>605</v>
      </c>
      <c r="G94" s="177" t="s">
        <v>127</v>
      </c>
      <c r="H94" s="178">
        <v>11.922000000000001</v>
      </c>
      <c r="I94" s="179"/>
      <c r="J94" s="180">
        <f>ROUND(I94*H94,2)</f>
        <v>0</v>
      </c>
      <c r="K94" s="176" t="s">
        <v>128</v>
      </c>
      <c r="L94" s="40"/>
      <c r="M94" s="181" t="s">
        <v>28</v>
      </c>
      <c r="N94" s="182" t="s">
        <v>44</v>
      </c>
      <c r="O94" s="65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129</v>
      </c>
      <c r="AT94" s="185" t="s">
        <v>124</v>
      </c>
      <c r="AU94" s="185" t="s">
        <v>83</v>
      </c>
      <c r="AY94" s="18" t="s">
        <v>122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81</v>
      </c>
      <c r="BK94" s="186">
        <f>ROUND(I94*H94,2)</f>
        <v>0</v>
      </c>
      <c r="BL94" s="18" t="s">
        <v>129</v>
      </c>
      <c r="BM94" s="185" t="s">
        <v>606</v>
      </c>
    </row>
    <row r="95" spans="1:65" s="2" customFormat="1" ht="19.5">
      <c r="A95" s="35"/>
      <c r="B95" s="36"/>
      <c r="C95" s="37"/>
      <c r="D95" s="187" t="s">
        <v>131</v>
      </c>
      <c r="E95" s="37"/>
      <c r="F95" s="188" t="s">
        <v>607</v>
      </c>
      <c r="G95" s="37"/>
      <c r="H95" s="37"/>
      <c r="I95" s="189"/>
      <c r="J95" s="37"/>
      <c r="K95" s="37"/>
      <c r="L95" s="40"/>
      <c r="M95" s="190"/>
      <c r="N95" s="191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131</v>
      </c>
      <c r="AU95" s="18" t="s">
        <v>83</v>
      </c>
    </row>
    <row r="96" spans="1:65" s="2" customFormat="1" ht="11.25">
      <c r="A96" s="35"/>
      <c r="B96" s="36"/>
      <c r="C96" s="37"/>
      <c r="D96" s="192" t="s">
        <v>133</v>
      </c>
      <c r="E96" s="37"/>
      <c r="F96" s="193" t="s">
        <v>608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133</v>
      </c>
      <c r="AU96" s="18" t="s">
        <v>83</v>
      </c>
    </row>
    <row r="97" spans="1:65" s="13" customFormat="1" ht="11.25">
      <c r="B97" s="194"/>
      <c r="C97" s="195"/>
      <c r="D97" s="187" t="s">
        <v>135</v>
      </c>
      <c r="E97" s="196" t="s">
        <v>28</v>
      </c>
      <c r="F97" s="197" t="s">
        <v>609</v>
      </c>
      <c r="G97" s="195"/>
      <c r="H97" s="198">
        <v>11.922000000000001</v>
      </c>
      <c r="I97" s="199"/>
      <c r="J97" s="195"/>
      <c r="K97" s="195"/>
      <c r="L97" s="200"/>
      <c r="M97" s="201"/>
      <c r="N97" s="202"/>
      <c r="O97" s="202"/>
      <c r="P97" s="202"/>
      <c r="Q97" s="202"/>
      <c r="R97" s="202"/>
      <c r="S97" s="202"/>
      <c r="T97" s="203"/>
      <c r="AT97" s="204" t="s">
        <v>135</v>
      </c>
      <c r="AU97" s="204" t="s">
        <v>83</v>
      </c>
      <c r="AV97" s="13" t="s">
        <v>83</v>
      </c>
      <c r="AW97" s="13" t="s">
        <v>35</v>
      </c>
      <c r="AX97" s="13" t="s">
        <v>81</v>
      </c>
      <c r="AY97" s="204" t="s">
        <v>122</v>
      </c>
    </row>
    <row r="98" spans="1:65" s="2" customFormat="1" ht="33" customHeight="1">
      <c r="A98" s="35"/>
      <c r="B98" s="36"/>
      <c r="C98" s="174" t="s">
        <v>83</v>
      </c>
      <c r="D98" s="174" t="s">
        <v>124</v>
      </c>
      <c r="E98" s="175" t="s">
        <v>610</v>
      </c>
      <c r="F98" s="176" t="s">
        <v>611</v>
      </c>
      <c r="G98" s="177" t="s">
        <v>127</v>
      </c>
      <c r="H98" s="178">
        <v>67.790999999999997</v>
      </c>
      <c r="I98" s="179"/>
      <c r="J98" s="180">
        <f>ROUND(I98*H98,2)</f>
        <v>0</v>
      </c>
      <c r="K98" s="176" t="s">
        <v>128</v>
      </c>
      <c r="L98" s="40"/>
      <c r="M98" s="181" t="s">
        <v>28</v>
      </c>
      <c r="N98" s="182" t="s">
        <v>44</v>
      </c>
      <c r="O98" s="65"/>
      <c r="P98" s="183">
        <f>O98*H98</f>
        <v>0</v>
      </c>
      <c r="Q98" s="183">
        <v>0</v>
      </c>
      <c r="R98" s="183">
        <f>Q98*H98</f>
        <v>0</v>
      </c>
      <c r="S98" s="183">
        <v>0</v>
      </c>
      <c r="T98" s="184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85" t="s">
        <v>129</v>
      </c>
      <c r="AT98" s="185" t="s">
        <v>124</v>
      </c>
      <c r="AU98" s="185" t="s">
        <v>83</v>
      </c>
      <c r="AY98" s="18" t="s">
        <v>122</v>
      </c>
      <c r="BE98" s="186">
        <f>IF(N98="základní",J98,0)</f>
        <v>0</v>
      </c>
      <c r="BF98" s="186">
        <f>IF(N98="snížená",J98,0)</f>
        <v>0</v>
      </c>
      <c r="BG98" s="186">
        <f>IF(N98="zákl. přenesená",J98,0)</f>
        <v>0</v>
      </c>
      <c r="BH98" s="186">
        <f>IF(N98="sníž. přenesená",J98,0)</f>
        <v>0</v>
      </c>
      <c r="BI98" s="186">
        <f>IF(N98="nulová",J98,0)</f>
        <v>0</v>
      </c>
      <c r="BJ98" s="18" t="s">
        <v>81</v>
      </c>
      <c r="BK98" s="186">
        <f>ROUND(I98*H98,2)</f>
        <v>0</v>
      </c>
      <c r="BL98" s="18" t="s">
        <v>129</v>
      </c>
      <c r="BM98" s="185" t="s">
        <v>612</v>
      </c>
    </row>
    <row r="99" spans="1:65" s="2" customFormat="1" ht="19.5">
      <c r="A99" s="35"/>
      <c r="B99" s="36"/>
      <c r="C99" s="37"/>
      <c r="D99" s="187" t="s">
        <v>131</v>
      </c>
      <c r="E99" s="37"/>
      <c r="F99" s="188" t="s">
        <v>613</v>
      </c>
      <c r="G99" s="37"/>
      <c r="H99" s="37"/>
      <c r="I99" s="189"/>
      <c r="J99" s="37"/>
      <c r="K99" s="37"/>
      <c r="L99" s="40"/>
      <c r="M99" s="190"/>
      <c r="N99" s="191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131</v>
      </c>
      <c r="AU99" s="18" t="s">
        <v>83</v>
      </c>
    </row>
    <row r="100" spans="1:65" s="2" customFormat="1" ht="11.25">
      <c r="A100" s="35"/>
      <c r="B100" s="36"/>
      <c r="C100" s="37"/>
      <c r="D100" s="192" t="s">
        <v>133</v>
      </c>
      <c r="E100" s="37"/>
      <c r="F100" s="193" t="s">
        <v>614</v>
      </c>
      <c r="G100" s="37"/>
      <c r="H100" s="37"/>
      <c r="I100" s="189"/>
      <c r="J100" s="37"/>
      <c r="K100" s="37"/>
      <c r="L100" s="40"/>
      <c r="M100" s="190"/>
      <c r="N100" s="191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133</v>
      </c>
      <c r="AU100" s="18" t="s">
        <v>83</v>
      </c>
    </row>
    <row r="101" spans="1:65" s="13" customFormat="1" ht="11.25">
      <c r="B101" s="194"/>
      <c r="C101" s="195"/>
      <c r="D101" s="187" t="s">
        <v>135</v>
      </c>
      <c r="E101" s="196" t="s">
        <v>28</v>
      </c>
      <c r="F101" s="197" t="s">
        <v>615</v>
      </c>
      <c r="G101" s="195"/>
      <c r="H101" s="198">
        <v>67.790999999999997</v>
      </c>
      <c r="I101" s="199"/>
      <c r="J101" s="195"/>
      <c r="K101" s="195"/>
      <c r="L101" s="200"/>
      <c r="M101" s="201"/>
      <c r="N101" s="202"/>
      <c r="O101" s="202"/>
      <c r="P101" s="202"/>
      <c r="Q101" s="202"/>
      <c r="R101" s="202"/>
      <c r="S101" s="202"/>
      <c r="T101" s="203"/>
      <c r="AT101" s="204" t="s">
        <v>135</v>
      </c>
      <c r="AU101" s="204" t="s">
        <v>83</v>
      </c>
      <c r="AV101" s="13" t="s">
        <v>83</v>
      </c>
      <c r="AW101" s="13" t="s">
        <v>35</v>
      </c>
      <c r="AX101" s="13" t="s">
        <v>81</v>
      </c>
      <c r="AY101" s="204" t="s">
        <v>122</v>
      </c>
    </row>
    <row r="102" spans="1:65" s="2" customFormat="1" ht="24.2" customHeight="1">
      <c r="A102" s="35"/>
      <c r="B102" s="36"/>
      <c r="C102" s="174" t="s">
        <v>143</v>
      </c>
      <c r="D102" s="174" t="s">
        <v>124</v>
      </c>
      <c r="E102" s="175" t="s">
        <v>137</v>
      </c>
      <c r="F102" s="176" t="s">
        <v>138</v>
      </c>
      <c r="G102" s="177" t="s">
        <v>127</v>
      </c>
      <c r="H102" s="178">
        <v>11.922000000000001</v>
      </c>
      <c r="I102" s="179"/>
      <c r="J102" s="180">
        <f>ROUND(I102*H102,2)</f>
        <v>0</v>
      </c>
      <c r="K102" s="176" t="s">
        <v>128</v>
      </c>
      <c r="L102" s="40"/>
      <c r="M102" s="181" t="s">
        <v>28</v>
      </c>
      <c r="N102" s="182" t="s">
        <v>44</v>
      </c>
      <c r="O102" s="65"/>
      <c r="P102" s="183">
        <f>O102*H102</f>
        <v>0</v>
      </c>
      <c r="Q102" s="183">
        <v>0</v>
      </c>
      <c r="R102" s="183">
        <f>Q102*H102</f>
        <v>0</v>
      </c>
      <c r="S102" s="183">
        <v>0</v>
      </c>
      <c r="T102" s="184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5" t="s">
        <v>129</v>
      </c>
      <c r="AT102" s="185" t="s">
        <v>124</v>
      </c>
      <c r="AU102" s="185" t="s">
        <v>83</v>
      </c>
      <c r="AY102" s="18" t="s">
        <v>122</v>
      </c>
      <c r="BE102" s="186">
        <f>IF(N102="základní",J102,0)</f>
        <v>0</v>
      </c>
      <c r="BF102" s="186">
        <f>IF(N102="snížená",J102,0)</f>
        <v>0</v>
      </c>
      <c r="BG102" s="186">
        <f>IF(N102="zákl. přenesená",J102,0)</f>
        <v>0</v>
      </c>
      <c r="BH102" s="186">
        <f>IF(N102="sníž. přenesená",J102,0)</f>
        <v>0</v>
      </c>
      <c r="BI102" s="186">
        <f>IF(N102="nulová",J102,0)</f>
        <v>0</v>
      </c>
      <c r="BJ102" s="18" t="s">
        <v>81</v>
      </c>
      <c r="BK102" s="186">
        <f>ROUND(I102*H102,2)</f>
        <v>0</v>
      </c>
      <c r="BL102" s="18" t="s">
        <v>129</v>
      </c>
      <c r="BM102" s="185" t="s">
        <v>616</v>
      </c>
    </row>
    <row r="103" spans="1:65" s="2" customFormat="1" ht="39">
      <c r="A103" s="35"/>
      <c r="B103" s="36"/>
      <c r="C103" s="37"/>
      <c r="D103" s="187" t="s">
        <v>131</v>
      </c>
      <c r="E103" s="37"/>
      <c r="F103" s="188" t="s">
        <v>140</v>
      </c>
      <c r="G103" s="37"/>
      <c r="H103" s="37"/>
      <c r="I103" s="189"/>
      <c r="J103" s="37"/>
      <c r="K103" s="37"/>
      <c r="L103" s="40"/>
      <c r="M103" s="190"/>
      <c r="N103" s="191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131</v>
      </c>
      <c r="AU103" s="18" t="s">
        <v>83</v>
      </c>
    </row>
    <row r="104" spans="1:65" s="2" customFormat="1" ht="11.25">
      <c r="A104" s="35"/>
      <c r="B104" s="36"/>
      <c r="C104" s="37"/>
      <c r="D104" s="192" t="s">
        <v>133</v>
      </c>
      <c r="E104" s="37"/>
      <c r="F104" s="193" t="s">
        <v>141</v>
      </c>
      <c r="G104" s="37"/>
      <c r="H104" s="37"/>
      <c r="I104" s="189"/>
      <c r="J104" s="37"/>
      <c r="K104" s="37"/>
      <c r="L104" s="40"/>
      <c r="M104" s="190"/>
      <c r="N104" s="191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133</v>
      </c>
      <c r="AU104" s="18" t="s">
        <v>83</v>
      </c>
    </row>
    <row r="105" spans="1:65" s="13" customFormat="1" ht="11.25">
      <c r="B105" s="194"/>
      <c r="C105" s="195"/>
      <c r="D105" s="187" t="s">
        <v>135</v>
      </c>
      <c r="E105" s="196" t="s">
        <v>28</v>
      </c>
      <c r="F105" s="197" t="s">
        <v>617</v>
      </c>
      <c r="G105" s="195"/>
      <c r="H105" s="198">
        <v>11.922000000000001</v>
      </c>
      <c r="I105" s="199"/>
      <c r="J105" s="195"/>
      <c r="K105" s="195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135</v>
      </c>
      <c r="AU105" s="204" t="s">
        <v>83</v>
      </c>
      <c r="AV105" s="13" t="s">
        <v>83</v>
      </c>
      <c r="AW105" s="13" t="s">
        <v>35</v>
      </c>
      <c r="AX105" s="13" t="s">
        <v>81</v>
      </c>
      <c r="AY105" s="204" t="s">
        <v>122</v>
      </c>
    </row>
    <row r="106" spans="1:65" s="2" customFormat="1" ht="37.9" customHeight="1">
      <c r="A106" s="35"/>
      <c r="B106" s="36"/>
      <c r="C106" s="174" t="s">
        <v>129</v>
      </c>
      <c r="D106" s="174" t="s">
        <v>124</v>
      </c>
      <c r="E106" s="175" t="s">
        <v>618</v>
      </c>
      <c r="F106" s="176" t="s">
        <v>619</v>
      </c>
      <c r="G106" s="177" t="s">
        <v>127</v>
      </c>
      <c r="H106" s="178">
        <v>67.790999999999997</v>
      </c>
      <c r="I106" s="179"/>
      <c r="J106" s="180">
        <f>ROUND(I106*H106,2)</f>
        <v>0</v>
      </c>
      <c r="K106" s="176" t="s">
        <v>128</v>
      </c>
      <c r="L106" s="40"/>
      <c r="M106" s="181" t="s">
        <v>28</v>
      </c>
      <c r="N106" s="182" t="s">
        <v>44</v>
      </c>
      <c r="O106" s="65"/>
      <c r="P106" s="183">
        <f>O106*H106</f>
        <v>0</v>
      </c>
      <c r="Q106" s="183">
        <v>0</v>
      </c>
      <c r="R106" s="183">
        <f>Q106*H106</f>
        <v>0</v>
      </c>
      <c r="S106" s="183">
        <v>0</v>
      </c>
      <c r="T106" s="184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85" t="s">
        <v>129</v>
      </c>
      <c r="AT106" s="185" t="s">
        <v>124</v>
      </c>
      <c r="AU106" s="185" t="s">
        <v>83</v>
      </c>
      <c r="AY106" s="18" t="s">
        <v>122</v>
      </c>
      <c r="BE106" s="186">
        <f>IF(N106="základní",J106,0)</f>
        <v>0</v>
      </c>
      <c r="BF106" s="186">
        <f>IF(N106="snížená",J106,0)</f>
        <v>0</v>
      </c>
      <c r="BG106" s="186">
        <f>IF(N106="zákl. přenesená",J106,0)</f>
        <v>0</v>
      </c>
      <c r="BH106" s="186">
        <f>IF(N106="sníž. přenesená",J106,0)</f>
        <v>0</v>
      </c>
      <c r="BI106" s="186">
        <f>IF(N106="nulová",J106,0)</f>
        <v>0</v>
      </c>
      <c r="BJ106" s="18" t="s">
        <v>81</v>
      </c>
      <c r="BK106" s="186">
        <f>ROUND(I106*H106,2)</f>
        <v>0</v>
      </c>
      <c r="BL106" s="18" t="s">
        <v>129</v>
      </c>
      <c r="BM106" s="185" t="s">
        <v>620</v>
      </c>
    </row>
    <row r="107" spans="1:65" s="2" customFormat="1" ht="39">
      <c r="A107" s="35"/>
      <c r="B107" s="36"/>
      <c r="C107" s="37"/>
      <c r="D107" s="187" t="s">
        <v>131</v>
      </c>
      <c r="E107" s="37"/>
      <c r="F107" s="188" t="s">
        <v>621</v>
      </c>
      <c r="G107" s="37"/>
      <c r="H107" s="37"/>
      <c r="I107" s="189"/>
      <c r="J107" s="37"/>
      <c r="K107" s="37"/>
      <c r="L107" s="40"/>
      <c r="M107" s="190"/>
      <c r="N107" s="191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131</v>
      </c>
      <c r="AU107" s="18" t="s">
        <v>83</v>
      </c>
    </row>
    <row r="108" spans="1:65" s="2" customFormat="1" ht="11.25">
      <c r="A108" s="35"/>
      <c r="B108" s="36"/>
      <c r="C108" s="37"/>
      <c r="D108" s="192" t="s">
        <v>133</v>
      </c>
      <c r="E108" s="37"/>
      <c r="F108" s="193" t="s">
        <v>622</v>
      </c>
      <c r="G108" s="37"/>
      <c r="H108" s="37"/>
      <c r="I108" s="189"/>
      <c r="J108" s="37"/>
      <c r="K108" s="37"/>
      <c r="L108" s="40"/>
      <c r="M108" s="190"/>
      <c r="N108" s="191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133</v>
      </c>
      <c r="AU108" s="18" t="s">
        <v>83</v>
      </c>
    </row>
    <row r="109" spans="1:65" s="2" customFormat="1" ht="19.5">
      <c r="A109" s="35"/>
      <c r="B109" s="36"/>
      <c r="C109" s="37"/>
      <c r="D109" s="187" t="s">
        <v>164</v>
      </c>
      <c r="E109" s="37"/>
      <c r="F109" s="216" t="s">
        <v>505</v>
      </c>
      <c r="G109" s="37"/>
      <c r="H109" s="37"/>
      <c r="I109" s="189"/>
      <c r="J109" s="37"/>
      <c r="K109" s="37"/>
      <c r="L109" s="40"/>
      <c r="M109" s="190"/>
      <c r="N109" s="191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164</v>
      </c>
      <c r="AU109" s="18" t="s">
        <v>83</v>
      </c>
    </row>
    <row r="110" spans="1:65" s="13" customFormat="1" ht="11.25">
      <c r="B110" s="194"/>
      <c r="C110" s="195"/>
      <c r="D110" s="187" t="s">
        <v>135</v>
      </c>
      <c r="E110" s="196" t="s">
        <v>28</v>
      </c>
      <c r="F110" s="197" t="s">
        <v>623</v>
      </c>
      <c r="G110" s="195"/>
      <c r="H110" s="198">
        <v>67.790999999999997</v>
      </c>
      <c r="I110" s="199"/>
      <c r="J110" s="195"/>
      <c r="K110" s="195"/>
      <c r="L110" s="200"/>
      <c r="M110" s="201"/>
      <c r="N110" s="202"/>
      <c r="O110" s="202"/>
      <c r="P110" s="202"/>
      <c r="Q110" s="202"/>
      <c r="R110" s="202"/>
      <c r="S110" s="202"/>
      <c r="T110" s="203"/>
      <c r="AT110" s="204" t="s">
        <v>135</v>
      </c>
      <c r="AU110" s="204" t="s">
        <v>83</v>
      </c>
      <c r="AV110" s="13" t="s">
        <v>83</v>
      </c>
      <c r="AW110" s="13" t="s">
        <v>35</v>
      </c>
      <c r="AX110" s="13" t="s">
        <v>81</v>
      </c>
      <c r="AY110" s="204" t="s">
        <v>122</v>
      </c>
    </row>
    <row r="111" spans="1:65" s="2" customFormat="1" ht="24.2" customHeight="1">
      <c r="A111" s="35"/>
      <c r="B111" s="36"/>
      <c r="C111" s="174" t="s">
        <v>158</v>
      </c>
      <c r="D111" s="174" t="s">
        <v>124</v>
      </c>
      <c r="E111" s="175" t="s">
        <v>624</v>
      </c>
      <c r="F111" s="176" t="s">
        <v>625</v>
      </c>
      <c r="G111" s="177" t="s">
        <v>127</v>
      </c>
      <c r="H111" s="178">
        <v>11.922000000000001</v>
      </c>
      <c r="I111" s="179"/>
      <c r="J111" s="180">
        <f>ROUND(I111*H111,2)</f>
        <v>0</v>
      </c>
      <c r="K111" s="176" t="s">
        <v>128</v>
      </c>
      <c r="L111" s="40"/>
      <c r="M111" s="181" t="s">
        <v>28</v>
      </c>
      <c r="N111" s="182" t="s">
        <v>44</v>
      </c>
      <c r="O111" s="65"/>
      <c r="P111" s="183">
        <f>O111*H111</f>
        <v>0</v>
      </c>
      <c r="Q111" s="183">
        <v>0</v>
      </c>
      <c r="R111" s="183">
        <f>Q111*H111</f>
        <v>0</v>
      </c>
      <c r="S111" s="183">
        <v>0</v>
      </c>
      <c r="T111" s="184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85" t="s">
        <v>129</v>
      </c>
      <c r="AT111" s="185" t="s">
        <v>124</v>
      </c>
      <c r="AU111" s="185" t="s">
        <v>83</v>
      </c>
      <c r="AY111" s="18" t="s">
        <v>122</v>
      </c>
      <c r="BE111" s="186">
        <f>IF(N111="základní",J111,0)</f>
        <v>0</v>
      </c>
      <c r="BF111" s="186">
        <f>IF(N111="snížená",J111,0)</f>
        <v>0</v>
      </c>
      <c r="BG111" s="186">
        <f>IF(N111="zákl. přenesená",J111,0)</f>
        <v>0</v>
      </c>
      <c r="BH111" s="186">
        <f>IF(N111="sníž. přenesená",J111,0)</f>
        <v>0</v>
      </c>
      <c r="BI111" s="186">
        <f>IF(N111="nulová",J111,0)</f>
        <v>0</v>
      </c>
      <c r="BJ111" s="18" t="s">
        <v>81</v>
      </c>
      <c r="BK111" s="186">
        <f>ROUND(I111*H111,2)</f>
        <v>0</v>
      </c>
      <c r="BL111" s="18" t="s">
        <v>129</v>
      </c>
      <c r="BM111" s="185" t="s">
        <v>626</v>
      </c>
    </row>
    <row r="112" spans="1:65" s="2" customFormat="1" ht="29.25">
      <c r="A112" s="35"/>
      <c r="B112" s="36"/>
      <c r="C112" s="37"/>
      <c r="D112" s="187" t="s">
        <v>131</v>
      </c>
      <c r="E112" s="37"/>
      <c r="F112" s="188" t="s">
        <v>627</v>
      </c>
      <c r="G112" s="37"/>
      <c r="H112" s="37"/>
      <c r="I112" s="189"/>
      <c r="J112" s="37"/>
      <c r="K112" s="37"/>
      <c r="L112" s="40"/>
      <c r="M112" s="190"/>
      <c r="N112" s="191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131</v>
      </c>
      <c r="AU112" s="18" t="s">
        <v>83</v>
      </c>
    </row>
    <row r="113" spans="1:65" s="2" customFormat="1" ht="11.25">
      <c r="A113" s="35"/>
      <c r="B113" s="36"/>
      <c r="C113" s="37"/>
      <c r="D113" s="192" t="s">
        <v>133</v>
      </c>
      <c r="E113" s="37"/>
      <c r="F113" s="193" t="s">
        <v>628</v>
      </c>
      <c r="G113" s="37"/>
      <c r="H113" s="37"/>
      <c r="I113" s="189"/>
      <c r="J113" s="37"/>
      <c r="K113" s="37"/>
      <c r="L113" s="40"/>
      <c r="M113" s="190"/>
      <c r="N113" s="191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133</v>
      </c>
      <c r="AU113" s="18" t="s">
        <v>83</v>
      </c>
    </row>
    <row r="114" spans="1:65" s="13" customFormat="1" ht="11.25">
      <c r="B114" s="194"/>
      <c r="C114" s="195"/>
      <c r="D114" s="187" t="s">
        <v>135</v>
      </c>
      <c r="E114" s="196" t="s">
        <v>28</v>
      </c>
      <c r="F114" s="197" t="s">
        <v>617</v>
      </c>
      <c r="G114" s="195"/>
      <c r="H114" s="198">
        <v>11.922000000000001</v>
      </c>
      <c r="I114" s="199"/>
      <c r="J114" s="195"/>
      <c r="K114" s="195"/>
      <c r="L114" s="200"/>
      <c r="M114" s="201"/>
      <c r="N114" s="202"/>
      <c r="O114" s="202"/>
      <c r="P114" s="202"/>
      <c r="Q114" s="202"/>
      <c r="R114" s="202"/>
      <c r="S114" s="202"/>
      <c r="T114" s="203"/>
      <c r="AT114" s="204" t="s">
        <v>135</v>
      </c>
      <c r="AU114" s="204" t="s">
        <v>83</v>
      </c>
      <c r="AV114" s="13" t="s">
        <v>83</v>
      </c>
      <c r="AW114" s="13" t="s">
        <v>35</v>
      </c>
      <c r="AX114" s="13" t="s">
        <v>81</v>
      </c>
      <c r="AY114" s="204" t="s">
        <v>122</v>
      </c>
    </row>
    <row r="115" spans="1:65" s="2" customFormat="1" ht="33" customHeight="1">
      <c r="A115" s="35"/>
      <c r="B115" s="36"/>
      <c r="C115" s="174" t="s">
        <v>166</v>
      </c>
      <c r="D115" s="174" t="s">
        <v>124</v>
      </c>
      <c r="E115" s="175" t="s">
        <v>629</v>
      </c>
      <c r="F115" s="176" t="s">
        <v>630</v>
      </c>
      <c r="G115" s="177" t="s">
        <v>493</v>
      </c>
      <c r="H115" s="178">
        <v>122.024</v>
      </c>
      <c r="I115" s="179"/>
      <c r="J115" s="180">
        <f>ROUND(I115*H115,2)</f>
        <v>0</v>
      </c>
      <c r="K115" s="176" t="s">
        <v>128</v>
      </c>
      <c r="L115" s="40"/>
      <c r="M115" s="181" t="s">
        <v>28</v>
      </c>
      <c r="N115" s="182" t="s">
        <v>44</v>
      </c>
      <c r="O115" s="65"/>
      <c r="P115" s="183">
        <f>O115*H115</f>
        <v>0</v>
      </c>
      <c r="Q115" s="183">
        <v>0</v>
      </c>
      <c r="R115" s="183">
        <f>Q115*H115</f>
        <v>0</v>
      </c>
      <c r="S115" s="183">
        <v>0</v>
      </c>
      <c r="T115" s="184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85" t="s">
        <v>129</v>
      </c>
      <c r="AT115" s="185" t="s">
        <v>124</v>
      </c>
      <c r="AU115" s="185" t="s">
        <v>83</v>
      </c>
      <c r="AY115" s="18" t="s">
        <v>122</v>
      </c>
      <c r="BE115" s="186">
        <f>IF(N115="základní",J115,0)</f>
        <v>0</v>
      </c>
      <c r="BF115" s="186">
        <f>IF(N115="snížená",J115,0)</f>
        <v>0</v>
      </c>
      <c r="BG115" s="186">
        <f>IF(N115="zákl. přenesená",J115,0)</f>
        <v>0</v>
      </c>
      <c r="BH115" s="186">
        <f>IF(N115="sníž. přenesená",J115,0)</f>
        <v>0</v>
      </c>
      <c r="BI115" s="186">
        <f>IF(N115="nulová",J115,0)</f>
        <v>0</v>
      </c>
      <c r="BJ115" s="18" t="s">
        <v>81</v>
      </c>
      <c r="BK115" s="186">
        <f>ROUND(I115*H115,2)</f>
        <v>0</v>
      </c>
      <c r="BL115" s="18" t="s">
        <v>129</v>
      </c>
      <c r="BM115" s="185" t="s">
        <v>631</v>
      </c>
    </row>
    <row r="116" spans="1:65" s="2" customFormat="1" ht="29.25">
      <c r="A116" s="35"/>
      <c r="B116" s="36"/>
      <c r="C116" s="37"/>
      <c r="D116" s="187" t="s">
        <v>131</v>
      </c>
      <c r="E116" s="37"/>
      <c r="F116" s="188" t="s">
        <v>535</v>
      </c>
      <c r="G116" s="37"/>
      <c r="H116" s="37"/>
      <c r="I116" s="189"/>
      <c r="J116" s="37"/>
      <c r="K116" s="37"/>
      <c r="L116" s="40"/>
      <c r="M116" s="190"/>
      <c r="N116" s="191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131</v>
      </c>
      <c r="AU116" s="18" t="s">
        <v>83</v>
      </c>
    </row>
    <row r="117" spans="1:65" s="2" customFormat="1" ht="11.25">
      <c r="A117" s="35"/>
      <c r="B117" s="36"/>
      <c r="C117" s="37"/>
      <c r="D117" s="192" t="s">
        <v>133</v>
      </c>
      <c r="E117" s="37"/>
      <c r="F117" s="193" t="s">
        <v>632</v>
      </c>
      <c r="G117" s="37"/>
      <c r="H117" s="37"/>
      <c r="I117" s="189"/>
      <c r="J117" s="37"/>
      <c r="K117" s="37"/>
      <c r="L117" s="40"/>
      <c r="M117" s="190"/>
      <c r="N117" s="191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133</v>
      </c>
      <c r="AU117" s="18" t="s">
        <v>83</v>
      </c>
    </row>
    <row r="118" spans="1:65" s="13" customFormat="1" ht="11.25">
      <c r="B118" s="194"/>
      <c r="C118" s="195"/>
      <c r="D118" s="187" t="s">
        <v>135</v>
      </c>
      <c r="E118" s="196" t="s">
        <v>28</v>
      </c>
      <c r="F118" s="197" t="s">
        <v>623</v>
      </c>
      <c r="G118" s="195"/>
      <c r="H118" s="198">
        <v>67.790999999999997</v>
      </c>
      <c r="I118" s="199"/>
      <c r="J118" s="195"/>
      <c r="K118" s="195"/>
      <c r="L118" s="200"/>
      <c r="M118" s="201"/>
      <c r="N118" s="202"/>
      <c r="O118" s="202"/>
      <c r="P118" s="202"/>
      <c r="Q118" s="202"/>
      <c r="R118" s="202"/>
      <c r="S118" s="202"/>
      <c r="T118" s="203"/>
      <c r="AT118" s="204" t="s">
        <v>135</v>
      </c>
      <c r="AU118" s="204" t="s">
        <v>83</v>
      </c>
      <c r="AV118" s="13" t="s">
        <v>83</v>
      </c>
      <c r="AW118" s="13" t="s">
        <v>35</v>
      </c>
      <c r="AX118" s="13" t="s">
        <v>73</v>
      </c>
      <c r="AY118" s="204" t="s">
        <v>122</v>
      </c>
    </row>
    <row r="119" spans="1:65" s="14" customFormat="1" ht="11.25">
      <c r="B119" s="205"/>
      <c r="C119" s="206"/>
      <c r="D119" s="187" t="s">
        <v>135</v>
      </c>
      <c r="E119" s="207" t="s">
        <v>28</v>
      </c>
      <c r="F119" s="208" t="s">
        <v>157</v>
      </c>
      <c r="G119" s="206"/>
      <c r="H119" s="209">
        <v>67.790999999999997</v>
      </c>
      <c r="I119" s="210"/>
      <c r="J119" s="206"/>
      <c r="K119" s="206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135</v>
      </c>
      <c r="AU119" s="215" t="s">
        <v>83</v>
      </c>
      <c r="AV119" s="14" t="s">
        <v>129</v>
      </c>
      <c r="AW119" s="14" t="s">
        <v>35</v>
      </c>
      <c r="AX119" s="14" t="s">
        <v>81</v>
      </c>
      <c r="AY119" s="215" t="s">
        <v>122</v>
      </c>
    </row>
    <row r="120" spans="1:65" s="13" customFormat="1" ht="11.25">
      <c r="B120" s="194"/>
      <c r="C120" s="195"/>
      <c r="D120" s="187" t="s">
        <v>135</v>
      </c>
      <c r="E120" s="195"/>
      <c r="F120" s="197" t="s">
        <v>633</v>
      </c>
      <c r="G120" s="195"/>
      <c r="H120" s="198">
        <v>122.024</v>
      </c>
      <c r="I120" s="199"/>
      <c r="J120" s="195"/>
      <c r="K120" s="195"/>
      <c r="L120" s="200"/>
      <c r="M120" s="201"/>
      <c r="N120" s="202"/>
      <c r="O120" s="202"/>
      <c r="P120" s="202"/>
      <c r="Q120" s="202"/>
      <c r="R120" s="202"/>
      <c r="S120" s="202"/>
      <c r="T120" s="203"/>
      <c r="AT120" s="204" t="s">
        <v>135</v>
      </c>
      <c r="AU120" s="204" t="s">
        <v>83</v>
      </c>
      <c r="AV120" s="13" t="s">
        <v>83</v>
      </c>
      <c r="AW120" s="13" t="s">
        <v>4</v>
      </c>
      <c r="AX120" s="13" t="s">
        <v>81</v>
      </c>
      <c r="AY120" s="204" t="s">
        <v>122</v>
      </c>
    </row>
    <row r="121" spans="1:65" s="2" customFormat="1" ht="37.9" customHeight="1">
      <c r="A121" s="35"/>
      <c r="B121" s="36"/>
      <c r="C121" s="174" t="s">
        <v>172</v>
      </c>
      <c r="D121" s="174" t="s">
        <v>124</v>
      </c>
      <c r="E121" s="175" t="s">
        <v>150</v>
      </c>
      <c r="F121" s="176" t="s">
        <v>151</v>
      </c>
      <c r="G121" s="177" t="s">
        <v>152</v>
      </c>
      <c r="H121" s="178">
        <v>59.61</v>
      </c>
      <c r="I121" s="179"/>
      <c r="J121" s="180">
        <f>ROUND(I121*H121,2)</f>
        <v>0</v>
      </c>
      <c r="K121" s="176" t="s">
        <v>128</v>
      </c>
      <c r="L121" s="40"/>
      <c r="M121" s="181" t="s">
        <v>28</v>
      </c>
      <c r="N121" s="182" t="s">
        <v>44</v>
      </c>
      <c r="O121" s="65"/>
      <c r="P121" s="183">
        <f>O121*H121</f>
        <v>0</v>
      </c>
      <c r="Q121" s="183">
        <v>0</v>
      </c>
      <c r="R121" s="183">
        <f>Q121*H121</f>
        <v>0</v>
      </c>
      <c r="S121" s="183">
        <v>0</v>
      </c>
      <c r="T121" s="184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5" t="s">
        <v>129</v>
      </c>
      <c r="AT121" s="185" t="s">
        <v>124</v>
      </c>
      <c r="AU121" s="185" t="s">
        <v>83</v>
      </c>
      <c r="AY121" s="18" t="s">
        <v>122</v>
      </c>
      <c r="BE121" s="186">
        <f>IF(N121="základní",J121,0)</f>
        <v>0</v>
      </c>
      <c r="BF121" s="186">
        <f>IF(N121="snížená",J121,0)</f>
        <v>0</v>
      </c>
      <c r="BG121" s="186">
        <f>IF(N121="zákl. přenesená",J121,0)</f>
        <v>0</v>
      </c>
      <c r="BH121" s="186">
        <f>IF(N121="sníž. přenesená",J121,0)</f>
        <v>0</v>
      </c>
      <c r="BI121" s="186">
        <f>IF(N121="nulová",J121,0)</f>
        <v>0</v>
      </c>
      <c r="BJ121" s="18" t="s">
        <v>81</v>
      </c>
      <c r="BK121" s="186">
        <f>ROUND(I121*H121,2)</f>
        <v>0</v>
      </c>
      <c r="BL121" s="18" t="s">
        <v>129</v>
      </c>
      <c r="BM121" s="185" t="s">
        <v>634</v>
      </c>
    </row>
    <row r="122" spans="1:65" s="2" customFormat="1" ht="29.25">
      <c r="A122" s="35"/>
      <c r="B122" s="36"/>
      <c r="C122" s="37"/>
      <c r="D122" s="187" t="s">
        <v>131</v>
      </c>
      <c r="E122" s="37"/>
      <c r="F122" s="188" t="s">
        <v>154</v>
      </c>
      <c r="G122" s="37"/>
      <c r="H122" s="37"/>
      <c r="I122" s="189"/>
      <c r="J122" s="37"/>
      <c r="K122" s="37"/>
      <c r="L122" s="40"/>
      <c r="M122" s="190"/>
      <c r="N122" s="191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131</v>
      </c>
      <c r="AU122" s="18" t="s">
        <v>83</v>
      </c>
    </row>
    <row r="123" spans="1:65" s="2" customFormat="1" ht="11.25">
      <c r="A123" s="35"/>
      <c r="B123" s="36"/>
      <c r="C123" s="37"/>
      <c r="D123" s="192" t="s">
        <v>133</v>
      </c>
      <c r="E123" s="37"/>
      <c r="F123" s="193" t="s">
        <v>155</v>
      </c>
      <c r="G123" s="37"/>
      <c r="H123" s="37"/>
      <c r="I123" s="189"/>
      <c r="J123" s="37"/>
      <c r="K123" s="37"/>
      <c r="L123" s="40"/>
      <c r="M123" s="190"/>
      <c r="N123" s="191"/>
      <c r="O123" s="65"/>
      <c r="P123" s="65"/>
      <c r="Q123" s="65"/>
      <c r="R123" s="65"/>
      <c r="S123" s="65"/>
      <c r="T123" s="66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133</v>
      </c>
      <c r="AU123" s="18" t="s">
        <v>83</v>
      </c>
    </row>
    <row r="124" spans="1:65" s="13" customFormat="1" ht="11.25">
      <c r="B124" s="194"/>
      <c r="C124" s="195"/>
      <c r="D124" s="187" t="s">
        <v>135</v>
      </c>
      <c r="E124" s="196" t="s">
        <v>28</v>
      </c>
      <c r="F124" s="197" t="s">
        <v>635</v>
      </c>
      <c r="G124" s="195"/>
      <c r="H124" s="198">
        <v>59.61</v>
      </c>
      <c r="I124" s="199"/>
      <c r="J124" s="195"/>
      <c r="K124" s="195"/>
      <c r="L124" s="200"/>
      <c r="M124" s="201"/>
      <c r="N124" s="202"/>
      <c r="O124" s="202"/>
      <c r="P124" s="202"/>
      <c r="Q124" s="202"/>
      <c r="R124" s="202"/>
      <c r="S124" s="202"/>
      <c r="T124" s="203"/>
      <c r="AT124" s="204" t="s">
        <v>135</v>
      </c>
      <c r="AU124" s="204" t="s">
        <v>83</v>
      </c>
      <c r="AV124" s="13" t="s">
        <v>83</v>
      </c>
      <c r="AW124" s="13" t="s">
        <v>35</v>
      </c>
      <c r="AX124" s="13" t="s">
        <v>73</v>
      </c>
      <c r="AY124" s="204" t="s">
        <v>122</v>
      </c>
    </row>
    <row r="125" spans="1:65" s="14" customFormat="1" ht="11.25">
      <c r="B125" s="205"/>
      <c r="C125" s="206"/>
      <c r="D125" s="187" t="s">
        <v>135</v>
      </c>
      <c r="E125" s="207" t="s">
        <v>28</v>
      </c>
      <c r="F125" s="208" t="s">
        <v>157</v>
      </c>
      <c r="G125" s="206"/>
      <c r="H125" s="209">
        <v>59.61</v>
      </c>
      <c r="I125" s="210"/>
      <c r="J125" s="206"/>
      <c r="K125" s="206"/>
      <c r="L125" s="211"/>
      <c r="M125" s="212"/>
      <c r="N125" s="213"/>
      <c r="O125" s="213"/>
      <c r="P125" s="213"/>
      <c r="Q125" s="213"/>
      <c r="R125" s="213"/>
      <c r="S125" s="213"/>
      <c r="T125" s="214"/>
      <c r="AT125" s="215" t="s">
        <v>135</v>
      </c>
      <c r="AU125" s="215" t="s">
        <v>83</v>
      </c>
      <c r="AV125" s="14" t="s">
        <v>129</v>
      </c>
      <c r="AW125" s="14" t="s">
        <v>35</v>
      </c>
      <c r="AX125" s="14" t="s">
        <v>81</v>
      </c>
      <c r="AY125" s="215" t="s">
        <v>122</v>
      </c>
    </row>
    <row r="126" spans="1:65" s="2" customFormat="1" ht="24.2" customHeight="1">
      <c r="A126" s="35"/>
      <c r="B126" s="36"/>
      <c r="C126" s="174" t="s">
        <v>177</v>
      </c>
      <c r="D126" s="174" t="s">
        <v>124</v>
      </c>
      <c r="E126" s="175" t="s">
        <v>159</v>
      </c>
      <c r="F126" s="176" t="s">
        <v>160</v>
      </c>
      <c r="G126" s="177" t="s">
        <v>152</v>
      </c>
      <c r="H126" s="178">
        <v>59.61</v>
      </c>
      <c r="I126" s="179"/>
      <c r="J126" s="180">
        <f>ROUND(I126*H126,2)</f>
        <v>0</v>
      </c>
      <c r="K126" s="176" t="s">
        <v>128</v>
      </c>
      <c r="L126" s="40"/>
      <c r="M126" s="181" t="s">
        <v>28</v>
      </c>
      <c r="N126" s="182" t="s">
        <v>44</v>
      </c>
      <c r="O126" s="65"/>
      <c r="P126" s="183">
        <f>O126*H126</f>
        <v>0</v>
      </c>
      <c r="Q126" s="183">
        <v>0</v>
      </c>
      <c r="R126" s="183">
        <f>Q126*H126</f>
        <v>0</v>
      </c>
      <c r="S126" s="183">
        <v>0</v>
      </c>
      <c r="T126" s="184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85" t="s">
        <v>129</v>
      </c>
      <c r="AT126" s="185" t="s">
        <v>124</v>
      </c>
      <c r="AU126" s="185" t="s">
        <v>83</v>
      </c>
      <c r="AY126" s="18" t="s">
        <v>122</v>
      </c>
      <c r="BE126" s="186">
        <f>IF(N126="základní",J126,0)</f>
        <v>0</v>
      </c>
      <c r="BF126" s="186">
        <f>IF(N126="snížená",J126,0)</f>
        <v>0</v>
      </c>
      <c r="BG126" s="186">
        <f>IF(N126="zákl. přenesená",J126,0)</f>
        <v>0</v>
      </c>
      <c r="BH126" s="186">
        <f>IF(N126="sníž. přenesená",J126,0)</f>
        <v>0</v>
      </c>
      <c r="BI126" s="186">
        <f>IF(N126="nulová",J126,0)</f>
        <v>0</v>
      </c>
      <c r="BJ126" s="18" t="s">
        <v>81</v>
      </c>
      <c r="BK126" s="186">
        <f>ROUND(I126*H126,2)</f>
        <v>0</v>
      </c>
      <c r="BL126" s="18" t="s">
        <v>129</v>
      </c>
      <c r="BM126" s="185" t="s">
        <v>636</v>
      </c>
    </row>
    <row r="127" spans="1:65" s="2" customFormat="1" ht="19.5">
      <c r="A127" s="35"/>
      <c r="B127" s="36"/>
      <c r="C127" s="37"/>
      <c r="D127" s="187" t="s">
        <v>131</v>
      </c>
      <c r="E127" s="37"/>
      <c r="F127" s="188" t="s">
        <v>162</v>
      </c>
      <c r="G127" s="37"/>
      <c r="H127" s="37"/>
      <c r="I127" s="189"/>
      <c r="J127" s="37"/>
      <c r="K127" s="37"/>
      <c r="L127" s="40"/>
      <c r="M127" s="190"/>
      <c r="N127" s="191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131</v>
      </c>
      <c r="AU127" s="18" t="s">
        <v>83</v>
      </c>
    </row>
    <row r="128" spans="1:65" s="2" customFormat="1" ht="11.25">
      <c r="A128" s="35"/>
      <c r="B128" s="36"/>
      <c r="C128" s="37"/>
      <c r="D128" s="192" t="s">
        <v>133</v>
      </c>
      <c r="E128" s="37"/>
      <c r="F128" s="193" t="s">
        <v>163</v>
      </c>
      <c r="G128" s="37"/>
      <c r="H128" s="37"/>
      <c r="I128" s="189"/>
      <c r="J128" s="37"/>
      <c r="K128" s="37"/>
      <c r="L128" s="40"/>
      <c r="M128" s="190"/>
      <c r="N128" s="191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133</v>
      </c>
      <c r="AU128" s="18" t="s">
        <v>83</v>
      </c>
    </row>
    <row r="129" spans="1:65" s="2" customFormat="1" ht="19.5">
      <c r="A129" s="35"/>
      <c r="B129" s="36"/>
      <c r="C129" s="37"/>
      <c r="D129" s="187" t="s">
        <v>164</v>
      </c>
      <c r="E129" s="37"/>
      <c r="F129" s="216" t="s">
        <v>165</v>
      </c>
      <c r="G129" s="37"/>
      <c r="H129" s="37"/>
      <c r="I129" s="189"/>
      <c r="J129" s="37"/>
      <c r="K129" s="37"/>
      <c r="L129" s="40"/>
      <c r="M129" s="190"/>
      <c r="N129" s="191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164</v>
      </c>
      <c r="AU129" s="18" t="s">
        <v>83</v>
      </c>
    </row>
    <row r="130" spans="1:65" s="13" customFormat="1" ht="11.25">
      <c r="B130" s="194"/>
      <c r="C130" s="195"/>
      <c r="D130" s="187" t="s">
        <v>135</v>
      </c>
      <c r="E130" s="196" t="s">
        <v>28</v>
      </c>
      <c r="F130" s="197" t="s">
        <v>635</v>
      </c>
      <c r="G130" s="195"/>
      <c r="H130" s="198">
        <v>59.61</v>
      </c>
      <c r="I130" s="199"/>
      <c r="J130" s="195"/>
      <c r="K130" s="195"/>
      <c r="L130" s="200"/>
      <c r="M130" s="201"/>
      <c r="N130" s="202"/>
      <c r="O130" s="202"/>
      <c r="P130" s="202"/>
      <c r="Q130" s="202"/>
      <c r="R130" s="202"/>
      <c r="S130" s="202"/>
      <c r="T130" s="203"/>
      <c r="AT130" s="204" t="s">
        <v>135</v>
      </c>
      <c r="AU130" s="204" t="s">
        <v>83</v>
      </c>
      <c r="AV130" s="13" t="s">
        <v>83</v>
      </c>
      <c r="AW130" s="13" t="s">
        <v>35</v>
      </c>
      <c r="AX130" s="13" t="s">
        <v>81</v>
      </c>
      <c r="AY130" s="204" t="s">
        <v>122</v>
      </c>
    </row>
    <row r="131" spans="1:65" s="2" customFormat="1" ht="24.2" customHeight="1">
      <c r="A131" s="35"/>
      <c r="B131" s="36"/>
      <c r="C131" s="174" t="s">
        <v>186</v>
      </c>
      <c r="D131" s="174" t="s">
        <v>124</v>
      </c>
      <c r="E131" s="175" t="s">
        <v>167</v>
      </c>
      <c r="F131" s="176" t="s">
        <v>168</v>
      </c>
      <c r="G131" s="177" t="s">
        <v>152</v>
      </c>
      <c r="H131" s="178">
        <v>59.61</v>
      </c>
      <c r="I131" s="179"/>
      <c r="J131" s="180">
        <f>ROUND(I131*H131,2)</f>
        <v>0</v>
      </c>
      <c r="K131" s="176" t="s">
        <v>128</v>
      </c>
      <c r="L131" s="40"/>
      <c r="M131" s="181" t="s">
        <v>28</v>
      </c>
      <c r="N131" s="182" t="s">
        <v>44</v>
      </c>
      <c r="O131" s="65"/>
      <c r="P131" s="183">
        <f>O131*H131</f>
        <v>0</v>
      </c>
      <c r="Q131" s="183">
        <v>0</v>
      </c>
      <c r="R131" s="183">
        <f>Q131*H131</f>
        <v>0</v>
      </c>
      <c r="S131" s="183">
        <v>0</v>
      </c>
      <c r="T131" s="184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5" t="s">
        <v>129</v>
      </c>
      <c r="AT131" s="185" t="s">
        <v>124</v>
      </c>
      <c r="AU131" s="185" t="s">
        <v>83</v>
      </c>
      <c r="AY131" s="18" t="s">
        <v>122</v>
      </c>
      <c r="BE131" s="186">
        <f>IF(N131="základní",J131,0)</f>
        <v>0</v>
      </c>
      <c r="BF131" s="186">
        <f>IF(N131="snížená",J131,0)</f>
        <v>0</v>
      </c>
      <c r="BG131" s="186">
        <f>IF(N131="zákl. přenesená",J131,0)</f>
        <v>0</v>
      </c>
      <c r="BH131" s="186">
        <f>IF(N131="sníž. přenesená",J131,0)</f>
        <v>0</v>
      </c>
      <c r="BI131" s="186">
        <f>IF(N131="nulová",J131,0)</f>
        <v>0</v>
      </c>
      <c r="BJ131" s="18" t="s">
        <v>81</v>
      </c>
      <c r="BK131" s="186">
        <f>ROUND(I131*H131,2)</f>
        <v>0</v>
      </c>
      <c r="BL131" s="18" t="s">
        <v>129</v>
      </c>
      <c r="BM131" s="185" t="s">
        <v>637</v>
      </c>
    </row>
    <row r="132" spans="1:65" s="2" customFormat="1" ht="19.5">
      <c r="A132" s="35"/>
      <c r="B132" s="36"/>
      <c r="C132" s="37"/>
      <c r="D132" s="187" t="s">
        <v>131</v>
      </c>
      <c r="E132" s="37"/>
      <c r="F132" s="188" t="s">
        <v>170</v>
      </c>
      <c r="G132" s="37"/>
      <c r="H132" s="37"/>
      <c r="I132" s="189"/>
      <c r="J132" s="37"/>
      <c r="K132" s="37"/>
      <c r="L132" s="40"/>
      <c r="M132" s="190"/>
      <c r="N132" s="191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131</v>
      </c>
      <c r="AU132" s="18" t="s">
        <v>83</v>
      </c>
    </row>
    <row r="133" spans="1:65" s="2" customFormat="1" ht="11.25">
      <c r="A133" s="35"/>
      <c r="B133" s="36"/>
      <c r="C133" s="37"/>
      <c r="D133" s="192" t="s">
        <v>133</v>
      </c>
      <c r="E133" s="37"/>
      <c r="F133" s="193" t="s">
        <v>171</v>
      </c>
      <c r="G133" s="37"/>
      <c r="H133" s="37"/>
      <c r="I133" s="189"/>
      <c r="J133" s="37"/>
      <c r="K133" s="37"/>
      <c r="L133" s="40"/>
      <c r="M133" s="190"/>
      <c r="N133" s="191"/>
      <c r="O133" s="65"/>
      <c r="P133" s="65"/>
      <c r="Q133" s="65"/>
      <c r="R133" s="65"/>
      <c r="S133" s="65"/>
      <c r="T133" s="66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133</v>
      </c>
      <c r="AU133" s="18" t="s">
        <v>83</v>
      </c>
    </row>
    <row r="134" spans="1:65" s="13" customFormat="1" ht="11.25">
      <c r="B134" s="194"/>
      <c r="C134" s="195"/>
      <c r="D134" s="187" t="s">
        <v>135</v>
      </c>
      <c r="E134" s="196" t="s">
        <v>28</v>
      </c>
      <c r="F134" s="197" t="s">
        <v>635</v>
      </c>
      <c r="G134" s="195"/>
      <c r="H134" s="198">
        <v>59.61</v>
      </c>
      <c r="I134" s="199"/>
      <c r="J134" s="195"/>
      <c r="K134" s="195"/>
      <c r="L134" s="200"/>
      <c r="M134" s="201"/>
      <c r="N134" s="202"/>
      <c r="O134" s="202"/>
      <c r="P134" s="202"/>
      <c r="Q134" s="202"/>
      <c r="R134" s="202"/>
      <c r="S134" s="202"/>
      <c r="T134" s="203"/>
      <c r="AT134" s="204" t="s">
        <v>135</v>
      </c>
      <c r="AU134" s="204" t="s">
        <v>83</v>
      </c>
      <c r="AV134" s="13" t="s">
        <v>83</v>
      </c>
      <c r="AW134" s="13" t="s">
        <v>35</v>
      </c>
      <c r="AX134" s="13" t="s">
        <v>81</v>
      </c>
      <c r="AY134" s="204" t="s">
        <v>122</v>
      </c>
    </row>
    <row r="135" spans="1:65" s="2" customFormat="1" ht="16.5" customHeight="1">
      <c r="A135" s="35"/>
      <c r="B135" s="36"/>
      <c r="C135" s="217" t="s">
        <v>192</v>
      </c>
      <c r="D135" s="217" t="s">
        <v>173</v>
      </c>
      <c r="E135" s="218" t="s">
        <v>174</v>
      </c>
      <c r="F135" s="219" t="s">
        <v>175</v>
      </c>
      <c r="G135" s="220" t="s">
        <v>176</v>
      </c>
      <c r="H135" s="221">
        <v>1.788</v>
      </c>
      <c r="I135" s="222"/>
      <c r="J135" s="223">
        <f>ROUND(I135*H135,2)</f>
        <v>0</v>
      </c>
      <c r="K135" s="219" t="s">
        <v>128</v>
      </c>
      <c r="L135" s="224"/>
      <c r="M135" s="225" t="s">
        <v>28</v>
      </c>
      <c r="N135" s="226" t="s">
        <v>44</v>
      </c>
      <c r="O135" s="65"/>
      <c r="P135" s="183">
        <f>O135*H135</f>
        <v>0</v>
      </c>
      <c r="Q135" s="183">
        <v>1E-3</v>
      </c>
      <c r="R135" s="183">
        <f>Q135*H135</f>
        <v>1.7880000000000001E-3</v>
      </c>
      <c r="S135" s="183">
        <v>0</v>
      </c>
      <c r="T135" s="18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5" t="s">
        <v>177</v>
      </c>
      <c r="AT135" s="185" t="s">
        <v>173</v>
      </c>
      <c r="AU135" s="185" t="s">
        <v>83</v>
      </c>
      <c r="AY135" s="18" t="s">
        <v>122</v>
      </c>
      <c r="BE135" s="186">
        <f>IF(N135="základní",J135,0)</f>
        <v>0</v>
      </c>
      <c r="BF135" s="186">
        <f>IF(N135="snížená",J135,0)</f>
        <v>0</v>
      </c>
      <c r="BG135" s="186">
        <f>IF(N135="zákl. přenesená",J135,0)</f>
        <v>0</v>
      </c>
      <c r="BH135" s="186">
        <f>IF(N135="sníž. přenesená",J135,0)</f>
        <v>0</v>
      </c>
      <c r="BI135" s="186">
        <f>IF(N135="nulová",J135,0)</f>
        <v>0</v>
      </c>
      <c r="BJ135" s="18" t="s">
        <v>81</v>
      </c>
      <c r="BK135" s="186">
        <f>ROUND(I135*H135,2)</f>
        <v>0</v>
      </c>
      <c r="BL135" s="18" t="s">
        <v>129</v>
      </c>
      <c r="BM135" s="185" t="s">
        <v>638</v>
      </c>
    </row>
    <row r="136" spans="1:65" s="2" customFormat="1" ht="11.25">
      <c r="A136" s="35"/>
      <c r="B136" s="36"/>
      <c r="C136" s="37"/>
      <c r="D136" s="187" t="s">
        <v>131</v>
      </c>
      <c r="E136" s="37"/>
      <c r="F136" s="188" t="s">
        <v>175</v>
      </c>
      <c r="G136" s="37"/>
      <c r="H136" s="37"/>
      <c r="I136" s="189"/>
      <c r="J136" s="37"/>
      <c r="K136" s="37"/>
      <c r="L136" s="40"/>
      <c r="M136" s="190"/>
      <c r="N136" s="191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131</v>
      </c>
      <c r="AU136" s="18" t="s">
        <v>83</v>
      </c>
    </row>
    <row r="137" spans="1:65" s="13" customFormat="1" ht="11.25">
      <c r="B137" s="194"/>
      <c r="C137" s="195"/>
      <c r="D137" s="187" t="s">
        <v>135</v>
      </c>
      <c r="E137" s="196" t="s">
        <v>28</v>
      </c>
      <c r="F137" s="197" t="s">
        <v>639</v>
      </c>
      <c r="G137" s="195"/>
      <c r="H137" s="198">
        <v>1.788</v>
      </c>
      <c r="I137" s="199"/>
      <c r="J137" s="195"/>
      <c r="K137" s="195"/>
      <c r="L137" s="200"/>
      <c r="M137" s="201"/>
      <c r="N137" s="202"/>
      <c r="O137" s="202"/>
      <c r="P137" s="202"/>
      <c r="Q137" s="202"/>
      <c r="R137" s="202"/>
      <c r="S137" s="202"/>
      <c r="T137" s="203"/>
      <c r="AT137" s="204" t="s">
        <v>135</v>
      </c>
      <c r="AU137" s="204" t="s">
        <v>83</v>
      </c>
      <c r="AV137" s="13" t="s">
        <v>83</v>
      </c>
      <c r="AW137" s="13" t="s">
        <v>35</v>
      </c>
      <c r="AX137" s="13" t="s">
        <v>73</v>
      </c>
      <c r="AY137" s="204" t="s">
        <v>122</v>
      </c>
    </row>
    <row r="138" spans="1:65" s="14" customFormat="1" ht="11.25">
      <c r="B138" s="205"/>
      <c r="C138" s="206"/>
      <c r="D138" s="187" t="s">
        <v>135</v>
      </c>
      <c r="E138" s="207" t="s">
        <v>28</v>
      </c>
      <c r="F138" s="208" t="s">
        <v>157</v>
      </c>
      <c r="G138" s="206"/>
      <c r="H138" s="209">
        <v>1.788</v>
      </c>
      <c r="I138" s="210"/>
      <c r="J138" s="206"/>
      <c r="K138" s="206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135</v>
      </c>
      <c r="AU138" s="215" t="s">
        <v>83</v>
      </c>
      <c r="AV138" s="14" t="s">
        <v>129</v>
      </c>
      <c r="AW138" s="14" t="s">
        <v>35</v>
      </c>
      <c r="AX138" s="14" t="s">
        <v>81</v>
      </c>
      <c r="AY138" s="215" t="s">
        <v>122</v>
      </c>
    </row>
    <row r="139" spans="1:65" s="2" customFormat="1" ht="24.2" customHeight="1">
      <c r="A139" s="35"/>
      <c r="B139" s="36"/>
      <c r="C139" s="174" t="s">
        <v>198</v>
      </c>
      <c r="D139" s="174" t="s">
        <v>124</v>
      </c>
      <c r="E139" s="175" t="s">
        <v>180</v>
      </c>
      <c r="F139" s="176" t="s">
        <v>181</v>
      </c>
      <c r="G139" s="177" t="s">
        <v>152</v>
      </c>
      <c r="H139" s="178">
        <v>382.33</v>
      </c>
      <c r="I139" s="179"/>
      <c r="J139" s="180">
        <f>ROUND(I139*H139,2)</f>
        <v>0</v>
      </c>
      <c r="K139" s="176" t="s">
        <v>128</v>
      </c>
      <c r="L139" s="40"/>
      <c r="M139" s="181" t="s">
        <v>28</v>
      </c>
      <c r="N139" s="182" t="s">
        <v>44</v>
      </c>
      <c r="O139" s="65"/>
      <c r="P139" s="183">
        <f>O139*H139</f>
        <v>0</v>
      </c>
      <c r="Q139" s="183">
        <v>0</v>
      </c>
      <c r="R139" s="183">
        <f>Q139*H139</f>
        <v>0</v>
      </c>
      <c r="S139" s="183">
        <v>0</v>
      </c>
      <c r="T139" s="18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5" t="s">
        <v>129</v>
      </c>
      <c r="AT139" s="185" t="s">
        <v>124</v>
      </c>
      <c r="AU139" s="185" t="s">
        <v>83</v>
      </c>
      <c r="AY139" s="18" t="s">
        <v>122</v>
      </c>
      <c r="BE139" s="186">
        <f>IF(N139="základní",J139,0)</f>
        <v>0</v>
      </c>
      <c r="BF139" s="186">
        <f>IF(N139="snížená",J139,0)</f>
        <v>0</v>
      </c>
      <c r="BG139" s="186">
        <f>IF(N139="zákl. přenesená",J139,0)</f>
        <v>0</v>
      </c>
      <c r="BH139" s="186">
        <f>IF(N139="sníž. přenesená",J139,0)</f>
        <v>0</v>
      </c>
      <c r="BI139" s="186">
        <f>IF(N139="nulová",J139,0)</f>
        <v>0</v>
      </c>
      <c r="BJ139" s="18" t="s">
        <v>81</v>
      </c>
      <c r="BK139" s="186">
        <f>ROUND(I139*H139,2)</f>
        <v>0</v>
      </c>
      <c r="BL139" s="18" t="s">
        <v>129</v>
      </c>
      <c r="BM139" s="185" t="s">
        <v>640</v>
      </c>
    </row>
    <row r="140" spans="1:65" s="2" customFormat="1" ht="19.5">
      <c r="A140" s="35"/>
      <c r="B140" s="36"/>
      <c r="C140" s="37"/>
      <c r="D140" s="187" t="s">
        <v>131</v>
      </c>
      <c r="E140" s="37"/>
      <c r="F140" s="188" t="s">
        <v>183</v>
      </c>
      <c r="G140" s="37"/>
      <c r="H140" s="37"/>
      <c r="I140" s="189"/>
      <c r="J140" s="37"/>
      <c r="K140" s="37"/>
      <c r="L140" s="40"/>
      <c r="M140" s="190"/>
      <c r="N140" s="191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131</v>
      </c>
      <c r="AU140" s="18" t="s">
        <v>83</v>
      </c>
    </row>
    <row r="141" spans="1:65" s="2" customFormat="1" ht="11.25">
      <c r="A141" s="35"/>
      <c r="B141" s="36"/>
      <c r="C141" s="37"/>
      <c r="D141" s="192" t="s">
        <v>133</v>
      </c>
      <c r="E141" s="37"/>
      <c r="F141" s="193" t="s">
        <v>184</v>
      </c>
      <c r="G141" s="37"/>
      <c r="H141" s="37"/>
      <c r="I141" s="189"/>
      <c r="J141" s="37"/>
      <c r="K141" s="37"/>
      <c r="L141" s="40"/>
      <c r="M141" s="190"/>
      <c r="N141" s="191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133</v>
      </c>
      <c r="AU141" s="18" t="s">
        <v>83</v>
      </c>
    </row>
    <row r="142" spans="1:65" s="13" customFormat="1" ht="11.25">
      <c r="B142" s="194"/>
      <c r="C142" s="195"/>
      <c r="D142" s="187" t="s">
        <v>135</v>
      </c>
      <c r="E142" s="196" t="s">
        <v>28</v>
      </c>
      <c r="F142" s="197" t="s">
        <v>641</v>
      </c>
      <c r="G142" s="195"/>
      <c r="H142" s="198">
        <v>382.33</v>
      </c>
      <c r="I142" s="199"/>
      <c r="J142" s="195"/>
      <c r="K142" s="195"/>
      <c r="L142" s="200"/>
      <c r="M142" s="201"/>
      <c r="N142" s="202"/>
      <c r="O142" s="202"/>
      <c r="P142" s="202"/>
      <c r="Q142" s="202"/>
      <c r="R142" s="202"/>
      <c r="S142" s="202"/>
      <c r="T142" s="203"/>
      <c r="AT142" s="204" t="s">
        <v>135</v>
      </c>
      <c r="AU142" s="204" t="s">
        <v>83</v>
      </c>
      <c r="AV142" s="13" t="s">
        <v>83</v>
      </c>
      <c r="AW142" s="13" t="s">
        <v>35</v>
      </c>
      <c r="AX142" s="13" t="s">
        <v>73</v>
      </c>
      <c r="AY142" s="204" t="s">
        <v>122</v>
      </c>
    </row>
    <row r="143" spans="1:65" s="14" customFormat="1" ht="11.25">
      <c r="B143" s="205"/>
      <c r="C143" s="206"/>
      <c r="D143" s="187" t="s">
        <v>135</v>
      </c>
      <c r="E143" s="207" t="s">
        <v>28</v>
      </c>
      <c r="F143" s="208" t="s">
        <v>157</v>
      </c>
      <c r="G143" s="206"/>
      <c r="H143" s="209">
        <v>382.33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135</v>
      </c>
      <c r="AU143" s="215" t="s">
        <v>83</v>
      </c>
      <c r="AV143" s="14" t="s">
        <v>129</v>
      </c>
      <c r="AW143" s="14" t="s">
        <v>35</v>
      </c>
      <c r="AX143" s="14" t="s">
        <v>81</v>
      </c>
      <c r="AY143" s="215" t="s">
        <v>122</v>
      </c>
    </row>
    <row r="144" spans="1:65" s="2" customFormat="1" ht="33" customHeight="1">
      <c r="A144" s="35"/>
      <c r="B144" s="36"/>
      <c r="C144" s="174" t="s">
        <v>8</v>
      </c>
      <c r="D144" s="174" t="s">
        <v>124</v>
      </c>
      <c r="E144" s="175" t="s">
        <v>187</v>
      </c>
      <c r="F144" s="176" t="s">
        <v>188</v>
      </c>
      <c r="G144" s="177" t="s">
        <v>152</v>
      </c>
      <c r="H144" s="178">
        <v>59.61</v>
      </c>
      <c r="I144" s="179"/>
      <c r="J144" s="180">
        <f>ROUND(I144*H144,2)</f>
        <v>0</v>
      </c>
      <c r="K144" s="176" t="s">
        <v>128</v>
      </c>
      <c r="L144" s="40"/>
      <c r="M144" s="181" t="s">
        <v>28</v>
      </c>
      <c r="N144" s="182" t="s">
        <v>44</v>
      </c>
      <c r="O144" s="65"/>
      <c r="P144" s="183">
        <f>O144*H144</f>
        <v>0</v>
      </c>
      <c r="Q144" s="183">
        <v>0</v>
      </c>
      <c r="R144" s="183">
        <f>Q144*H144</f>
        <v>0</v>
      </c>
      <c r="S144" s="183">
        <v>0</v>
      </c>
      <c r="T144" s="18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5" t="s">
        <v>129</v>
      </c>
      <c r="AT144" s="185" t="s">
        <v>124</v>
      </c>
      <c r="AU144" s="185" t="s">
        <v>83</v>
      </c>
      <c r="AY144" s="18" t="s">
        <v>122</v>
      </c>
      <c r="BE144" s="186">
        <f>IF(N144="základní",J144,0)</f>
        <v>0</v>
      </c>
      <c r="BF144" s="186">
        <f>IF(N144="snížená",J144,0)</f>
        <v>0</v>
      </c>
      <c r="BG144" s="186">
        <f>IF(N144="zákl. přenesená",J144,0)</f>
        <v>0</v>
      </c>
      <c r="BH144" s="186">
        <f>IF(N144="sníž. přenesená",J144,0)</f>
        <v>0</v>
      </c>
      <c r="BI144" s="186">
        <f>IF(N144="nulová",J144,0)</f>
        <v>0</v>
      </c>
      <c r="BJ144" s="18" t="s">
        <v>81</v>
      </c>
      <c r="BK144" s="186">
        <f>ROUND(I144*H144,2)</f>
        <v>0</v>
      </c>
      <c r="BL144" s="18" t="s">
        <v>129</v>
      </c>
      <c r="BM144" s="185" t="s">
        <v>642</v>
      </c>
    </row>
    <row r="145" spans="1:65" s="2" customFormat="1" ht="19.5">
      <c r="A145" s="35"/>
      <c r="B145" s="36"/>
      <c r="C145" s="37"/>
      <c r="D145" s="187" t="s">
        <v>131</v>
      </c>
      <c r="E145" s="37"/>
      <c r="F145" s="188" t="s">
        <v>190</v>
      </c>
      <c r="G145" s="37"/>
      <c r="H145" s="37"/>
      <c r="I145" s="189"/>
      <c r="J145" s="37"/>
      <c r="K145" s="37"/>
      <c r="L145" s="40"/>
      <c r="M145" s="190"/>
      <c r="N145" s="191"/>
      <c r="O145" s="65"/>
      <c r="P145" s="65"/>
      <c r="Q145" s="65"/>
      <c r="R145" s="65"/>
      <c r="S145" s="65"/>
      <c r="T145" s="66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131</v>
      </c>
      <c r="AU145" s="18" t="s">
        <v>83</v>
      </c>
    </row>
    <row r="146" spans="1:65" s="2" customFormat="1" ht="11.25">
      <c r="A146" s="35"/>
      <c r="B146" s="36"/>
      <c r="C146" s="37"/>
      <c r="D146" s="192" t="s">
        <v>133</v>
      </c>
      <c r="E146" s="37"/>
      <c r="F146" s="193" t="s">
        <v>191</v>
      </c>
      <c r="G146" s="37"/>
      <c r="H146" s="37"/>
      <c r="I146" s="189"/>
      <c r="J146" s="37"/>
      <c r="K146" s="37"/>
      <c r="L146" s="40"/>
      <c r="M146" s="190"/>
      <c r="N146" s="191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133</v>
      </c>
      <c r="AU146" s="18" t="s">
        <v>83</v>
      </c>
    </row>
    <row r="147" spans="1:65" s="13" customFormat="1" ht="11.25">
      <c r="B147" s="194"/>
      <c r="C147" s="195"/>
      <c r="D147" s="187" t="s">
        <v>135</v>
      </c>
      <c r="E147" s="196" t="s">
        <v>28</v>
      </c>
      <c r="F147" s="197" t="s">
        <v>635</v>
      </c>
      <c r="G147" s="195"/>
      <c r="H147" s="198">
        <v>59.61</v>
      </c>
      <c r="I147" s="199"/>
      <c r="J147" s="195"/>
      <c r="K147" s="195"/>
      <c r="L147" s="200"/>
      <c r="M147" s="201"/>
      <c r="N147" s="202"/>
      <c r="O147" s="202"/>
      <c r="P147" s="202"/>
      <c r="Q147" s="202"/>
      <c r="R147" s="202"/>
      <c r="S147" s="202"/>
      <c r="T147" s="203"/>
      <c r="AT147" s="204" t="s">
        <v>135</v>
      </c>
      <c r="AU147" s="204" t="s">
        <v>83</v>
      </c>
      <c r="AV147" s="13" t="s">
        <v>83</v>
      </c>
      <c r="AW147" s="13" t="s">
        <v>35</v>
      </c>
      <c r="AX147" s="13" t="s">
        <v>73</v>
      </c>
      <c r="AY147" s="204" t="s">
        <v>122</v>
      </c>
    </row>
    <row r="148" spans="1:65" s="14" customFormat="1" ht="11.25">
      <c r="B148" s="205"/>
      <c r="C148" s="206"/>
      <c r="D148" s="187" t="s">
        <v>135</v>
      </c>
      <c r="E148" s="207" t="s">
        <v>28</v>
      </c>
      <c r="F148" s="208" t="s">
        <v>157</v>
      </c>
      <c r="G148" s="206"/>
      <c r="H148" s="209">
        <v>59.61</v>
      </c>
      <c r="I148" s="210"/>
      <c r="J148" s="206"/>
      <c r="K148" s="206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135</v>
      </c>
      <c r="AU148" s="215" t="s">
        <v>83</v>
      </c>
      <c r="AV148" s="14" t="s">
        <v>129</v>
      </c>
      <c r="AW148" s="14" t="s">
        <v>35</v>
      </c>
      <c r="AX148" s="14" t="s">
        <v>81</v>
      </c>
      <c r="AY148" s="215" t="s">
        <v>122</v>
      </c>
    </row>
    <row r="149" spans="1:65" s="2" customFormat="1" ht="33" customHeight="1">
      <c r="A149" s="35"/>
      <c r="B149" s="36"/>
      <c r="C149" s="174" t="s">
        <v>214</v>
      </c>
      <c r="D149" s="174" t="s">
        <v>124</v>
      </c>
      <c r="E149" s="175" t="s">
        <v>193</v>
      </c>
      <c r="F149" s="176" t="s">
        <v>194</v>
      </c>
      <c r="G149" s="177" t="s">
        <v>152</v>
      </c>
      <c r="H149" s="178">
        <v>59.61</v>
      </c>
      <c r="I149" s="179"/>
      <c r="J149" s="180">
        <f>ROUND(I149*H149,2)</f>
        <v>0</v>
      </c>
      <c r="K149" s="176" t="s">
        <v>128</v>
      </c>
      <c r="L149" s="40"/>
      <c r="M149" s="181" t="s">
        <v>28</v>
      </c>
      <c r="N149" s="182" t="s">
        <v>44</v>
      </c>
      <c r="O149" s="65"/>
      <c r="P149" s="183">
        <f>O149*H149</f>
        <v>0</v>
      </c>
      <c r="Q149" s="183">
        <v>0</v>
      </c>
      <c r="R149" s="183">
        <f>Q149*H149</f>
        <v>0</v>
      </c>
      <c r="S149" s="183">
        <v>0</v>
      </c>
      <c r="T149" s="18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5" t="s">
        <v>129</v>
      </c>
      <c r="AT149" s="185" t="s">
        <v>124</v>
      </c>
      <c r="AU149" s="185" t="s">
        <v>83</v>
      </c>
      <c r="AY149" s="18" t="s">
        <v>122</v>
      </c>
      <c r="BE149" s="186">
        <f>IF(N149="základní",J149,0)</f>
        <v>0</v>
      </c>
      <c r="BF149" s="186">
        <f>IF(N149="snížená",J149,0)</f>
        <v>0</v>
      </c>
      <c r="BG149" s="186">
        <f>IF(N149="zákl. přenesená",J149,0)</f>
        <v>0</v>
      </c>
      <c r="BH149" s="186">
        <f>IF(N149="sníž. přenesená",J149,0)</f>
        <v>0</v>
      </c>
      <c r="BI149" s="186">
        <f>IF(N149="nulová",J149,0)</f>
        <v>0</v>
      </c>
      <c r="BJ149" s="18" t="s">
        <v>81</v>
      </c>
      <c r="BK149" s="186">
        <f>ROUND(I149*H149,2)</f>
        <v>0</v>
      </c>
      <c r="BL149" s="18" t="s">
        <v>129</v>
      </c>
      <c r="BM149" s="185" t="s">
        <v>643</v>
      </c>
    </row>
    <row r="150" spans="1:65" s="2" customFormat="1" ht="29.25">
      <c r="A150" s="35"/>
      <c r="B150" s="36"/>
      <c r="C150" s="37"/>
      <c r="D150" s="187" t="s">
        <v>131</v>
      </c>
      <c r="E150" s="37"/>
      <c r="F150" s="188" t="s">
        <v>196</v>
      </c>
      <c r="G150" s="37"/>
      <c r="H150" s="37"/>
      <c r="I150" s="189"/>
      <c r="J150" s="37"/>
      <c r="K150" s="37"/>
      <c r="L150" s="40"/>
      <c r="M150" s="190"/>
      <c r="N150" s="191"/>
      <c r="O150" s="65"/>
      <c r="P150" s="65"/>
      <c r="Q150" s="65"/>
      <c r="R150" s="65"/>
      <c r="S150" s="65"/>
      <c r="T150" s="66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8" t="s">
        <v>131</v>
      </c>
      <c r="AU150" s="18" t="s">
        <v>83</v>
      </c>
    </row>
    <row r="151" spans="1:65" s="2" customFormat="1" ht="11.25">
      <c r="A151" s="35"/>
      <c r="B151" s="36"/>
      <c r="C151" s="37"/>
      <c r="D151" s="192" t="s">
        <v>133</v>
      </c>
      <c r="E151" s="37"/>
      <c r="F151" s="193" t="s">
        <v>197</v>
      </c>
      <c r="G151" s="37"/>
      <c r="H151" s="37"/>
      <c r="I151" s="189"/>
      <c r="J151" s="37"/>
      <c r="K151" s="37"/>
      <c r="L151" s="40"/>
      <c r="M151" s="190"/>
      <c r="N151" s="191"/>
      <c r="O151" s="65"/>
      <c r="P151" s="65"/>
      <c r="Q151" s="65"/>
      <c r="R151" s="65"/>
      <c r="S151" s="65"/>
      <c r="T151" s="66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133</v>
      </c>
      <c r="AU151" s="18" t="s">
        <v>83</v>
      </c>
    </row>
    <row r="152" spans="1:65" s="13" customFormat="1" ht="11.25">
      <c r="B152" s="194"/>
      <c r="C152" s="195"/>
      <c r="D152" s="187" t="s">
        <v>135</v>
      </c>
      <c r="E152" s="196" t="s">
        <v>28</v>
      </c>
      <c r="F152" s="197" t="s">
        <v>635</v>
      </c>
      <c r="G152" s="195"/>
      <c r="H152" s="198">
        <v>59.61</v>
      </c>
      <c r="I152" s="199"/>
      <c r="J152" s="195"/>
      <c r="K152" s="195"/>
      <c r="L152" s="200"/>
      <c r="M152" s="201"/>
      <c r="N152" s="202"/>
      <c r="O152" s="202"/>
      <c r="P152" s="202"/>
      <c r="Q152" s="202"/>
      <c r="R152" s="202"/>
      <c r="S152" s="202"/>
      <c r="T152" s="203"/>
      <c r="AT152" s="204" t="s">
        <v>135</v>
      </c>
      <c r="AU152" s="204" t="s">
        <v>83</v>
      </c>
      <c r="AV152" s="13" t="s">
        <v>83</v>
      </c>
      <c r="AW152" s="13" t="s">
        <v>35</v>
      </c>
      <c r="AX152" s="13" t="s">
        <v>73</v>
      </c>
      <c r="AY152" s="204" t="s">
        <v>122</v>
      </c>
    </row>
    <row r="153" spans="1:65" s="14" customFormat="1" ht="11.25">
      <c r="B153" s="205"/>
      <c r="C153" s="206"/>
      <c r="D153" s="187" t="s">
        <v>135</v>
      </c>
      <c r="E153" s="207" t="s">
        <v>28</v>
      </c>
      <c r="F153" s="208" t="s">
        <v>157</v>
      </c>
      <c r="G153" s="206"/>
      <c r="H153" s="209">
        <v>59.61</v>
      </c>
      <c r="I153" s="210"/>
      <c r="J153" s="206"/>
      <c r="K153" s="206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135</v>
      </c>
      <c r="AU153" s="215" t="s">
        <v>83</v>
      </c>
      <c r="AV153" s="14" t="s">
        <v>129</v>
      </c>
      <c r="AW153" s="14" t="s">
        <v>35</v>
      </c>
      <c r="AX153" s="14" t="s">
        <v>81</v>
      </c>
      <c r="AY153" s="215" t="s">
        <v>122</v>
      </c>
    </row>
    <row r="154" spans="1:65" s="2" customFormat="1" ht="16.5" customHeight="1">
      <c r="A154" s="35"/>
      <c r="B154" s="36"/>
      <c r="C154" s="174" t="s">
        <v>221</v>
      </c>
      <c r="D154" s="174" t="s">
        <v>124</v>
      </c>
      <c r="E154" s="175" t="s">
        <v>199</v>
      </c>
      <c r="F154" s="176" t="s">
        <v>200</v>
      </c>
      <c r="G154" s="177" t="s">
        <v>127</v>
      </c>
      <c r="H154" s="178">
        <v>1.788</v>
      </c>
      <c r="I154" s="179"/>
      <c r="J154" s="180">
        <f>ROUND(I154*H154,2)</f>
        <v>0</v>
      </c>
      <c r="K154" s="176" t="s">
        <v>128</v>
      </c>
      <c r="L154" s="40"/>
      <c r="M154" s="181" t="s">
        <v>28</v>
      </c>
      <c r="N154" s="182" t="s">
        <v>44</v>
      </c>
      <c r="O154" s="65"/>
      <c r="P154" s="183">
        <f>O154*H154</f>
        <v>0</v>
      </c>
      <c r="Q154" s="183">
        <v>0</v>
      </c>
      <c r="R154" s="183">
        <f>Q154*H154</f>
        <v>0</v>
      </c>
      <c r="S154" s="183">
        <v>0</v>
      </c>
      <c r="T154" s="18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5" t="s">
        <v>129</v>
      </c>
      <c r="AT154" s="185" t="s">
        <v>124</v>
      </c>
      <c r="AU154" s="185" t="s">
        <v>83</v>
      </c>
      <c r="AY154" s="18" t="s">
        <v>122</v>
      </c>
      <c r="BE154" s="186">
        <f>IF(N154="základní",J154,0)</f>
        <v>0</v>
      </c>
      <c r="BF154" s="186">
        <f>IF(N154="snížená",J154,0)</f>
        <v>0</v>
      </c>
      <c r="BG154" s="186">
        <f>IF(N154="zákl. přenesená",J154,0)</f>
        <v>0</v>
      </c>
      <c r="BH154" s="186">
        <f>IF(N154="sníž. přenesená",J154,0)</f>
        <v>0</v>
      </c>
      <c r="BI154" s="186">
        <f>IF(N154="nulová",J154,0)</f>
        <v>0</v>
      </c>
      <c r="BJ154" s="18" t="s">
        <v>81</v>
      </c>
      <c r="BK154" s="186">
        <f>ROUND(I154*H154,2)</f>
        <v>0</v>
      </c>
      <c r="BL154" s="18" t="s">
        <v>129</v>
      </c>
      <c r="BM154" s="185" t="s">
        <v>644</v>
      </c>
    </row>
    <row r="155" spans="1:65" s="2" customFormat="1" ht="11.25">
      <c r="A155" s="35"/>
      <c r="B155" s="36"/>
      <c r="C155" s="37"/>
      <c r="D155" s="187" t="s">
        <v>131</v>
      </c>
      <c r="E155" s="37"/>
      <c r="F155" s="188" t="s">
        <v>202</v>
      </c>
      <c r="G155" s="37"/>
      <c r="H155" s="37"/>
      <c r="I155" s="189"/>
      <c r="J155" s="37"/>
      <c r="K155" s="37"/>
      <c r="L155" s="40"/>
      <c r="M155" s="190"/>
      <c r="N155" s="191"/>
      <c r="O155" s="65"/>
      <c r="P155" s="65"/>
      <c r="Q155" s="65"/>
      <c r="R155" s="65"/>
      <c r="S155" s="65"/>
      <c r="T155" s="66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131</v>
      </c>
      <c r="AU155" s="18" t="s">
        <v>83</v>
      </c>
    </row>
    <row r="156" spans="1:65" s="2" customFormat="1" ht="11.25">
      <c r="A156" s="35"/>
      <c r="B156" s="36"/>
      <c r="C156" s="37"/>
      <c r="D156" s="192" t="s">
        <v>133</v>
      </c>
      <c r="E156" s="37"/>
      <c r="F156" s="193" t="s">
        <v>203</v>
      </c>
      <c r="G156" s="37"/>
      <c r="H156" s="37"/>
      <c r="I156" s="189"/>
      <c r="J156" s="37"/>
      <c r="K156" s="37"/>
      <c r="L156" s="40"/>
      <c r="M156" s="190"/>
      <c r="N156" s="191"/>
      <c r="O156" s="65"/>
      <c r="P156" s="65"/>
      <c r="Q156" s="65"/>
      <c r="R156" s="65"/>
      <c r="S156" s="65"/>
      <c r="T156" s="66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8" t="s">
        <v>133</v>
      </c>
      <c r="AU156" s="18" t="s">
        <v>83</v>
      </c>
    </row>
    <row r="157" spans="1:65" s="2" customFormat="1" ht="19.5">
      <c r="A157" s="35"/>
      <c r="B157" s="36"/>
      <c r="C157" s="37"/>
      <c r="D157" s="187" t="s">
        <v>164</v>
      </c>
      <c r="E157" s="37"/>
      <c r="F157" s="216" t="s">
        <v>204</v>
      </c>
      <c r="G157" s="37"/>
      <c r="H157" s="37"/>
      <c r="I157" s="189"/>
      <c r="J157" s="37"/>
      <c r="K157" s="37"/>
      <c r="L157" s="40"/>
      <c r="M157" s="190"/>
      <c r="N157" s="191"/>
      <c r="O157" s="65"/>
      <c r="P157" s="65"/>
      <c r="Q157" s="65"/>
      <c r="R157" s="65"/>
      <c r="S157" s="65"/>
      <c r="T157" s="66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164</v>
      </c>
      <c r="AU157" s="18" t="s">
        <v>83</v>
      </c>
    </row>
    <row r="158" spans="1:65" s="13" customFormat="1" ht="11.25">
      <c r="B158" s="194"/>
      <c r="C158" s="195"/>
      <c r="D158" s="187" t="s">
        <v>135</v>
      </c>
      <c r="E158" s="196" t="s">
        <v>28</v>
      </c>
      <c r="F158" s="197" t="s">
        <v>645</v>
      </c>
      <c r="G158" s="195"/>
      <c r="H158" s="198">
        <v>1.788</v>
      </c>
      <c r="I158" s="199"/>
      <c r="J158" s="195"/>
      <c r="K158" s="195"/>
      <c r="L158" s="200"/>
      <c r="M158" s="201"/>
      <c r="N158" s="202"/>
      <c r="O158" s="202"/>
      <c r="P158" s="202"/>
      <c r="Q158" s="202"/>
      <c r="R158" s="202"/>
      <c r="S158" s="202"/>
      <c r="T158" s="203"/>
      <c r="AT158" s="204" t="s">
        <v>135</v>
      </c>
      <c r="AU158" s="204" t="s">
        <v>83</v>
      </c>
      <c r="AV158" s="13" t="s">
        <v>83</v>
      </c>
      <c r="AW158" s="13" t="s">
        <v>35</v>
      </c>
      <c r="AX158" s="13" t="s">
        <v>73</v>
      </c>
      <c r="AY158" s="204" t="s">
        <v>122</v>
      </c>
    </row>
    <row r="159" spans="1:65" s="14" customFormat="1" ht="11.25">
      <c r="B159" s="205"/>
      <c r="C159" s="206"/>
      <c r="D159" s="187" t="s">
        <v>135</v>
      </c>
      <c r="E159" s="207" t="s">
        <v>28</v>
      </c>
      <c r="F159" s="208" t="s">
        <v>157</v>
      </c>
      <c r="G159" s="206"/>
      <c r="H159" s="209">
        <v>1.788</v>
      </c>
      <c r="I159" s="210"/>
      <c r="J159" s="206"/>
      <c r="K159" s="206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135</v>
      </c>
      <c r="AU159" s="215" t="s">
        <v>83</v>
      </c>
      <c r="AV159" s="14" t="s">
        <v>129</v>
      </c>
      <c r="AW159" s="14" t="s">
        <v>35</v>
      </c>
      <c r="AX159" s="14" t="s">
        <v>81</v>
      </c>
      <c r="AY159" s="215" t="s">
        <v>122</v>
      </c>
    </row>
    <row r="160" spans="1:65" s="12" customFormat="1" ht="22.9" customHeight="1">
      <c r="B160" s="158"/>
      <c r="C160" s="159"/>
      <c r="D160" s="160" t="s">
        <v>72</v>
      </c>
      <c r="E160" s="172" t="s">
        <v>158</v>
      </c>
      <c r="F160" s="172" t="s">
        <v>206</v>
      </c>
      <c r="G160" s="159"/>
      <c r="H160" s="159"/>
      <c r="I160" s="162"/>
      <c r="J160" s="173">
        <f>BK160</f>
        <v>0</v>
      </c>
      <c r="K160" s="159"/>
      <c r="L160" s="164"/>
      <c r="M160" s="165"/>
      <c r="N160" s="166"/>
      <c r="O160" s="166"/>
      <c r="P160" s="167">
        <f>SUM(P161:P217)</f>
        <v>0</v>
      </c>
      <c r="Q160" s="166"/>
      <c r="R160" s="167">
        <f>SUM(R161:R217)</f>
        <v>243.80112120000001</v>
      </c>
      <c r="S160" s="166"/>
      <c r="T160" s="168">
        <f>SUM(T161:T217)</f>
        <v>0</v>
      </c>
      <c r="AR160" s="169" t="s">
        <v>81</v>
      </c>
      <c r="AT160" s="170" t="s">
        <v>72</v>
      </c>
      <c r="AU160" s="170" t="s">
        <v>81</v>
      </c>
      <c r="AY160" s="169" t="s">
        <v>122</v>
      </c>
      <c r="BK160" s="171">
        <f>SUM(BK161:BK217)</f>
        <v>0</v>
      </c>
    </row>
    <row r="161" spans="1:65" s="2" customFormat="1" ht="21.75" customHeight="1">
      <c r="A161" s="35"/>
      <c r="B161" s="36"/>
      <c r="C161" s="174" t="s">
        <v>228</v>
      </c>
      <c r="D161" s="174" t="s">
        <v>124</v>
      </c>
      <c r="E161" s="175" t="s">
        <v>207</v>
      </c>
      <c r="F161" s="176" t="s">
        <v>208</v>
      </c>
      <c r="G161" s="177" t="s">
        <v>152</v>
      </c>
      <c r="H161" s="178">
        <v>552.41999999999996</v>
      </c>
      <c r="I161" s="179"/>
      <c r="J161" s="180">
        <f>ROUND(I161*H161,2)</f>
        <v>0</v>
      </c>
      <c r="K161" s="176" t="s">
        <v>128</v>
      </c>
      <c r="L161" s="40"/>
      <c r="M161" s="181" t="s">
        <v>28</v>
      </c>
      <c r="N161" s="182" t="s">
        <v>44</v>
      </c>
      <c r="O161" s="65"/>
      <c r="P161" s="183">
        <f>O161*H161</f>
        <v>0</v>
      </c>
      <c r="Q161" s="183">
        <v>0.34499999999999997</v>
      </c>
      <c r="R161" s="183">
        <f>Q161*H161</f>
        <v>190.58489999999998</v>
      </c>
      <c r="S161" s="183">
        <v>0</v>
      </c>
      <c r="T161" s="18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5" t="s">
        <v>129</v>
      </c>
      <c r="AT161" s="185" t="s">
        <v>124</v>
      </c>
      <c r="AU161" s="185" t="s">
        <v>83</v>
      </c>
      <c r="AY161" s="18" t="s">
        <v>122</v>
      </c>
      <c r="BE161" s="186">
        <f>IF(N161="základní",J161,0)</f>
        <v>0</v>
      </c>
      <c r="BF161" s="186">
        <f>IF(N161="snížená",J161,0)</f>
        <v>0</v>
      </c>
      <c r="BG161" s="186">
        <f>IF(N161="zákl. přenesená",J161,0)</f>
        <v>0</v>
      </c>
      <c r="BH161" s="186">
        <f>IF(N161="sníž. přenesená",J161,0)</f>
        <v>0</v>
      </c>
      <c r="BI161" s="186">
        <f>IF(N161="nulová",J161,0)</f>
        <v>0</v>
      </c>
      <c r="BJ161" s="18" t="s">
        <v>81</v>
      </c>
      <c r="BK161" s="186">
        <f>ROUND(I161*H161,2)</f>
        <v>0</v>
      </c>
      <c r="BL161" s="18" t="s">
        <v>129</v>
      </c>
      <c r="BM161" s="185" t="s">
        <v>646</v>
      </c>
    </row>
    <row r="162" spans="1:65" s="2" customFormat="1" ht="19.5">
      <c r="A162" s="35"/>
      <c r="B162" s="36"/>
      <c r="C162" s="37"/>
      <c r="D162" s="187" t="s">
        <v>131</v>
      </c>
      <c r="E162" s="37"/>
      <c r="F162" s="188" t="s">
        <v>210</v>
      </c>
      <c r="G162" s="37"/>
      <c r="H162" s="37"/>
      <c r="I162" s="189"/>
      <c r="J162" s="37"/>
      <c r="K162" s="37"/>
      <c r="L162" s="40"/>
      <c r="M162" s="190"/>
      <c r="N162" s="191"/>
      <c r="O162" s="65"/>
      <c r="P162" s="65"/>
      <c r="Q162" s="65"/>
      <c r="R162" s="65"/>
      <c r="S162" s="65"/>
      <c r="T162" s="66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8" t="s">
        <v>131</v>
      </c>
      <c r="AU162" s="18" t="s">
        <v>83</v>
      </c>
    </row>
    <row r="163" spans="1:65" s="2" customFormat="1" ht="11.25">
      <c r="A163" s="35"/>
      <c r="B163" s="36"/>
      <c r="C163" s="37"/>
      <c r="D163" s="192" t="s">
        <v>133</v>
      </c>
      <c r="E163" s="37"/>
      <c r="F163" s="193" t="s">
        <v>211</v>
      </c>
      <c r="G163" s="37"/>
      <c r="H163" s="37"/>
      <c r="I163" s="189"/>
      <c r="J163" s="37"/>
      <c r="K163" s="37"/>
      <c r="L163" s="40"/>
      <c r="M163" s="190"/>
      <c r="N163" s="191"/>
      <c r="O163" s="65"/>
      <c r="P163" s="65"/>
      <c r="Q163" s="65"/>
      <c r="R163" s="65"/>
      <c r="S163" s="65"/>
      <c r="T163" s="66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133</v>
      </c>
      <c r="AU163" s="18" t="s">
        <v>83</v>
      </c>
    </row>
    <row r="164" spans="1:65" s="2" customFormat="1" ht="39">
      <c r="A164" s="35"/>
      <c r="B164" s="36"/>
      <c r="C164" s="37"/>
      <c r="D164" s="187" t="s">
        <v>164</v>
      </c>
      <c r="E164" s="37"/>
      <c r="F164" s="216" t="s">
        <v>212</v>
      </c>
      <c r="G164" s="37"/>
      <c r="H164" s="37"/>
      <c r="I164" s="189"/>
      <c r="J164" s="37"/>
      <c r="K164" s="37"/>
      <c r="L164" s="40"/>
      <c r="M164" s="190"/>
      <c r="N164" s="191"/>
      <c r="O164" s="65"/>
      <c r="P164" s="65"/>
      <c r="Q164" s="65"/>
      <c r="R164" s="65"/>
      <c r="S164" s="65"/>
      <c r="T164" s="66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8" t="s">
        <v>164</v>
      </c>
      <c r="AU164" s="18" t="s">
        <v>83</v>
      </c>
    </row>
    <row r="165" spans="1:65" s="13" customFormat="1" ht="11.25">
      <c r="B165" s="194"/>
      <c r="C165" s="195"/>
      <c r="D165" s="187" t="s">
        <v>135</v>
      </c>
      <c r="E165" s="196" t="s">
        <v>28</v>
      </c>
      <c r="F165" s="197" t="s">
        <v>647</v>
      </c>
      <c r="G165" s="195"/>
      <c r="H165" s="198">
        <v>552.41999999999996</v>
      </c>
      <c r="I165" s="199"/>
      <c r="J165" s="195"/>
      <c r="K165" s="195"/>
      <c r="L165" s="200"/>
      <c r="M165" s="201"/>
      <c r="N165" s="202"/>
      <c r="O165" s="202"/>
      <c r="P165" s="202"/>
      <c r="Q165" s="202"/>
      <c r="R165" s="202"/>
      <c r="S165" s="202"/>
      <c r="T165" s="203"/>
      <c r="AT165" s="204" t="s">
        <v>135</v>
      </c>
      <c r="AU165" s="204" t="s">
        <v>83</v>
      </c>
      <c r="AV165" s="13" t="s">
        <v>83</v>
      </c>
      <c r="AW165" s="13" t="s">
        <v>35</v>
      </c>
      <c r="AX165" s="13" t="s">
        <v>81</v>
      </c>
      <c r="AY165" s="204" t="s">
        <v>122</v>
      </c>
    </row>
    <row r="166" spans="1:65" s="2" customFormat="1" ht="21.75" customHeight="1">
      <c r="A166" s="35"/>
      <c r="B166" s="36"/>
      <c r="C166" s="174" t="s">
        <v>234</v>
      </c>
      <c r="D166" s="174" t="s">
        <v>124</v>
      </c>
      <c r="E166" s="175" t="s">
        <v>648</v>
      </c>
      <c r="F166" s="176" t="s">
        <v>649</v>
      </c>
      <c r="G166" s="177" t="s">
        <v>152</v>
      </c>
      <c r="H166" s="178">
        <v>106.12</v>
      </c>
      <c r="I166" s="179"/>
      <c r="J166" s="180">
        <f>ROUND(I166*H166,2)</f>
        <v>0</v>
      </c>
      <c r="K166" s="176" t="s">
        <v>128</v>
      </c>
      <c r="L166" s="40"/>
      <c r="M166" s="181" t="s">
        <v>28</v>
      </c>
      <c r="N166" s="182" t="s">
        <v>44</v>
      </c>
      <c r="O166" s="65"/>
      <c r="P166" s="183">
        <f>O166*H166</f>
        <v>0</v>
      </c>
      <c r="Q166" s="183">
        <v>0</v>
      </c>
      <c r="R166" s="183">
        <f>Q166*H166</f>
        <v>0</v>
      </c>
      <c r="S166" s="183">
        <v>0</v>
      </c>
      <c r="T166" s="18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5" t="s">
        <v>129</v>
      </c>
      <c r="AT166" s="185" t="s">
        <v>124</v>
      </c>
      <c r="AU166" s="185" t="s">
        <v>83</v>
      </c>
      <c r="AY166" s="18" t="s">
        <v>122</v>
      </c>
      <c r="BE166" s="186">
        <f>IF(N166="základní",J166,0)</f>
        <v>0</v>
      </c>
      <c r="BF166" s="186">
        <f>IF(N166="snížená",J166,0)</f>
        <v>0</v>
      </c>
      <c r="BG166" s="186">
        <f>IF(N166="zákl. přenesená",J166,0)</f>
        <v>0</v>
      </c>
      <c r="BH166" s="186">
        <f>IF(N166="sníž. přenesená",J166,0)</f>
        <v>0</v>
      </c>
      <c r="BI166" s="186">
        <f>IF(N166="nulová",J166,0)</f>
        <v>0</v>
      </c>
      <c r="BJ166" s="18" t="s">
        <v>81</v>
      </c>
      <c r="BK166" s="186">
        <f>ROUND(I166*H166,2)</f>
        <v>0</v>
      </c>
      <c r="BL166" s="18" t="s">
        <v>129</v>
      </c>
      <c r="BM166" s="185" t="s">
        <v>650</v>
      </c>
    </row>
    <row r="167" spans="1:65" s="2" customFormat="1" ht="19.5">
      <c r="A167" s="35"/>
      <c r="B167" s="36"/>
      <c r="C167" s="37"/>
      <c r="D167" s="187" t="s">
        <v>131</v>
      </c>
      <c r="E167" s="37"/>
      <c r="F167" s="188" t="s">
        <v>651</v>
      </c>
      <c r="G167" s="37"/>
      <c r="H167" s="37"/>
      <c r="I167" s="189"/>
      <c r="J167" s="37"/>
      <c r="K167" s="37"/>
      <c r="L167" s="40"/>
      <c r="M167" s="190"/>
      <c r="N167" s="191"/>
      <c r="O167" s="65"/>
      <c r="P167" s="65"/>
      <c r="Q167" s="65"/>
      <c r="R167" s="65"/>
      <c r="S167" s="65"/>
      <c r="T167" s="66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131</v>
      </c>
      <c r="AU167" s="18" t="s">
        <v>83</v>
      </c>
    </row>
    <row r="168" spans="1:65" s="2" customFormat="1" ht="11.25">
      <c r="A168" s="35"/>
      <c r="B168" s="36"/>
      <c r="C168" s="37"/>
      <c r="D168" s="192" t="s">
        <v>133</v>
      </c>
      <c r="E168" s="37"/>
      <c r="F168" s="193" t="s">
        <v>652</v>
      </c>
      <c r="G168" s="37"/>
      <c r="H168" s="37"/>
      <c r="I168" s="189"/>
      <c r="J168" s="37"/>
      <c r="K168" s="37"/>
      <c r="L168" s="40"/>
      <c r="M168" s="190"/>
      <c r="N168" s="191"/>
      <c r="O168" s="65"/>
      <c r="P168" s="65"/>
      <c r="Q168" s="65"/>
      <c r="R168" s="65"/>
      <c r="S168" s="65"/>
      <c r="T168" s="66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133</v>
      </c>
      <c r="AU168" s="18" t="s">
        <v>83</v>
      </c>
    </row>
    <row r="169" spans="1:65" s="13" customFormat="1" ht="11.25">
      <c r="B169" s="194"/>
      <c r="C169" s="195"/>
      <c r="D169" s="187" t="s">
        <v>135</v>
      </c>
      <c r="E169" s="196" t="s">
        <v>28</v>
      </c>
      <c r="F169" s="197" t="s">
        <v>653</v>
      </c>
      <c r="G169" s="195"/>
      <c r="H169" s="198">
        <v>106.12</v>
      </c>
      <c r="I169" s="199"/>
      <c r="J169" s="195"/>
      <c r="K169" s="195"/>
      <c r="L169" s="200"/>
      <c r="M169" s="201"/>
      <c r="N169" s="202"/>
      <c r="O169" s="202"/>
      <c r="P169" s="202"/>
      <c r="Q169" s="202"/>
      <c r="R169" s="202"/>
      <c r="S169" s="202"/>
      <c r="T169" s="203"/>
      <c r="AT169" s="204" t="s">
        <v>135</v>
      </c>
      <c r="AU169" s="204" t="s">
        <v>83</v>
      </c>
      <c r="AV169" s="13" t="s">
        <v>83</v>
      </c>
      <c r="AW169" s="13" t="s">
        <v>35</v>
      </c>
      <c r="AX169" s="13" t="s">
        <v>81</v>
      </c>
      <c r="AY169" s="204" t="s">
        <v>122</v>
      </c>
    </row>
    <row r="170" spans="1:65" s="2" customFormat="1" ht="24.2" customHeight="1">
      <c r="A170" s="35"/>
      <c r="B170" s="36"/>
      <c r="C170" s="174" t="s">
        <v>241</v>
      </c>
      <c r="D170" s="174" t="s">
        <v>124</v>
      </c>
      <c r="E170" s="175" t="s">
        <v>215</v>
      </c>
      <c r="F170" s="176" t="s">
        <v>216</v>
      </c>
      <c r="G170" s="177" t="s">
        <v>152</v>
      </c>
      <c r="H170" s="178">
        <v>579.85</v>
      </c>
      <c r="I170" s="179"/>
      <c r="J170" s="180">
        <f>ROUND(I170*H170,2)</f>
        <v>0</v>
      </c>
      <c r="K170" s="176" t="s">
        <v>128</v>
      </c>
      <c r="L170" s="40"/>
      <c r="M170" s="181" t="s">
        <v>28</v>
      </c>
      <c r="N170" s="182" t="s">
        <v>44</v>
      </c>
      <c r="O170" s="65"/>
      <c r="P170" s="183">
        <f>O170*H170</f>
        <v>0</v>
      </c>
      <c r="Q170" s="183">
        <v>0</v>
      </c>
      <c r="R170" s="183">
        <f>Q170*H170</f>
        <v>0</v>
      </c>
      <c r="S170" s="183">
        <v>0</v>
      </c>
      <c r="T170" s="18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5" t="s">
        <v>129</v>
      </c>
      <c r="AT170" s="185" t="s">
        <v>124</v>
      </c>
      <c r="AU170" s="185" t="s">
        <v>83</v>
      </c>
      <c r="AY170" s="18" t="s">
        <v>122</v>
      </c>
      <c r="BE170" s="186">
        <f>IF(N170="základní",J170,0)</f>
        <v>0</v>
      </c>
      <c r="BF170" s="186">
        <f>IF(N170="snížená",J170,0)</f>
        <v>0</v>
      </c>
      <c r="BG170" s="186">
        <f>IF(N170="zákl. přenesená",J170,0)</f>
        <v>0</v>
      </c>
      <c r="BH170" s="186">
        <f>IF(N170="sníž. přenesená",J170,0)</f>
        <v>0</v>
      </c>
      <c r="BI170" s="186">
        <f>IF(N170="nulová",J170,0)</f>
        <v>0</v>
      </c>
      <c r="BJ170" s="18" t="s">
        <v>81</v>
      </c>
      <c r="BK170" s="186">
        <f>ROUND(I170*H170,2)</f>
        <v>0</v>
      </c>
      <c r="BL170" s="18" t="s">
        <v>129</v>
      </c>
      <c r="BM170" s="185" t="s">
        <v>654</v>
      </c>
    </row>
    <row r="171" spans="1:65" s="2" customFormat="1" ht="29.25">
      <c r="A171" s="35"/>
      <c r="B171" s="36"/>
      <c r="C171" s="37"/>
      <c r="D171" s="187" t="s">
        <v>131</v>
      </c>
      <c r="E171" s="37"/>
      <c r="F171" s="188" t="s">
        <v>218</v>
      </c>
      <c r="G171" s="37"/>
      <c r="H171" s="37"/>
      <c r="I171" s="189"/>
      <c r="J171" s="37"/>
      <c r="K171" s="37"/>
      <c r="L171" s="40"/>
      <c r="M171" s="190"/>
      <c r="N171" s="191"/>
      <c r="O171" s="65"/>
      <c r="P171" s="65"/>
      <c r="Q171" s="65"/>
      <c r="R171" s="65"/>
      <c r="S171" s="65"/>
      <c r="T171" s="66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8" t="s">
        <v>131</v>
      </c>
      <c r="AU171" s="18" t="s">
        <v>83</v>
      </c>
    </row>
    <row r="172" spans="1:65" s="2" customFormat="1" ht="11.25">
      <c r="A172" s="35"/>
      <c r="B172" s="36"/>
      <c r="C172" s="37"/>
      <c r="D172" s="192" t="s">
        <v>133</v>
      </c>
      <c r="E172" s="37"/>
      <c r="F172" s="193" t="s">
        <v>219</v>
      </c>
      <c r="G172" s="37"/>
      <c r="H172" s="37"/>
      <c r="I172" s="189"/>
      <c r="J172" s="37"/>
      <c r="K172" s="37"/>
      <c r="L172" s="40"/>
      <c r="M172" s="190"/>
      <c r="N172" s="191"/>
      <c r="O172" s="65"/>
      <c r="P172" s="65"/>
      <c r="Q172" s="65"/>
      <c r="R172" s="65"/>
      <c r="S172" s="65"/>
      <c r="T172" s="66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8" t="s">
        <v>133</v>
      </c>
      <c r="AU172" s="18" t="s">
        <v>83</v>
      </c>
    </row>
    <row r="173" spans="1:65" s="2" customFormat="1" ht="39">
      <c r="A173" s="35"/>
      <c r="B173" s="36"/>
      <c r="C173" s="37"/>
      <c r="D173" s="187" t="s">
        <v>164</v>
      </c>
      <c r="E173" s="37"/>
      <c r="F173" s="216" t="s">
        <v>212</v>
      </c>
      <c r="G173" s="37"/>
      <c r="H173" s="37"/>
      <c r="I173" s="189"/>
      <c r="J173" s="37"/>
      <c r="K173" s="37"/>
      <c r="L173" s="40"/>
      <c r="M173" s="190"/>
      <c r="N173" s="191"/>
      <c r="O173" s="65"/>
      <c r="P173" s="65"/>
      <c r="Q173" s="65"/>
      <c r="R173" s="65"/>
      <c r="S173" s="65"/>
      <c r="T173" s="66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8" t="s">
        <v>164</v>
      </c>
      <c r="AU173" s="18" t="s">
        <v>83</v>
      </c>
    </row>
    <row r="174" spans="1:65" s="13" customFormat="1" ht="11.25">
      <c r="B174" s="194"/>
      <c r="C174" s="195"/>
      <c r="D174" s="187" t="s">
        <v>135</v>
      </c>
      <c r="E174" s="196" t="s">
        <v>28</v>
      </c>
      <c r="F174" s="197" t="s">
        <v>655</v>
      </c>
      <c r="G174" s="195"/>
      <c r="H174" s="198">
        <v>27.42</v>
      </c>
      <c r="I174" s="199"/>
      <c r="J174" s="195"/>
      <c r="K174" s="195"/>
      <c r="L174" s="200"/>
      <c r="M174" s="201"/>
      <c r="N174" s="202"/>
      <c r="O174" s="202"/>
      <c r="P174" s="202"/>
      <c r="Q174" s="202"/>
      <c r="R174" s="202"/>
      <c r="S174" s="202"/>
      <c r="T174" s="203"/>
      <c r="AT174" s="204" t="s">
        <v>135</v>
      </c>
      <c r="AU174" s="204" t="s">
        <v>83</v>
      </c>
      <c r="AV174" s="13" t="s">
        <v>83</v>
      </c>
      <c r="AW174" s="13" t="s">
        <v>35</v>
      </c>
      <c r="AX174" s="13" t="s">
        <v>73</v>
      </c>
      <c r="AY174" s="204" t="s">
        <v>122</v>
      </c>
    </row>
    <row r="175" spans="1:65" s="13" customFormat="1" ht="11.25">
      <c r="B175" s="194"/>
      <c r="C175" s="195"/>
      <c r="D175" s="187" t="s">
        <v>135</v>
      </c>
      <c r="E175" s="196" t="s">
        <v>28</v>
      </c>
      <c r="F175" s="197" t="s">
        <v>656</v>
      </c>
      <c r="G175" s="195"/>
      <c r="H175" s="198">
        <v>552.42999999999995</v>
      </c>
      <c r="I175" s="199"/>
      <c r="J175" s="195"/>
      <c r="K175" s="195"/>
      <c r="L175" s="200"/>
      <c r="M175" s="201"/>
      <c r="N175" s="202"/>
      <c r="O175" s="202"/>
      <c r="P175" s="202"/>
      <c r="Q175" s="202"/>
      <c r="R175" s="202"/>
      <c r="S175" s="202"/>
      <c r="T175" s="203"/>
      <c r="AT175" s="204" t="s">
        <v>135</v>
      </c>
      <c r="AU175" s="204" t="s">
        <v>83</v>
      </c>
      <c r="AV175" s="13" t="s">
        <v>83</v>
      </c>
      <c r="AW175" s="13" t="s">
        <v>35</v>
      </c>
      <c r="AX175" s="13" t="s">
        <v>73</v>
      </c>
      <c r="AY175" s="204" t="s">
        <v>122</v>
      </c>
    </row>
    <row r="176" spans="1:65" s="14" customFormat="1" ht="11.25">
      <c r="B176" s="205"/>
      <c r="C176" s="206"/>
      <c r="D176" s="187" t="s">
        <v>135</v>
      </c>
      <c r="E176" s="207" t="s">
        <v>28</v>
      </c>
      <c r="F176" s="208" t="s">
        <v>157</v>
      </c>
      <c r="G176" s="206"/>
      <c r="H176" s="209">
        <v>579.84999999999991</v>
      </c>
      <c r="I176" s="210"/>
      <c r="J176" s="206"/>
      <c r="K176" s="206"/>
      <c r="L176" s="211"/>
      <c r="M176" s="212"/>
      <c r="N176" s="213"/>
      <c r="O176" s="213"/>
      <c r="P176" s="213"/>
      <c r="Q176" s="213"/>
      <c r="R176" s="213"/>
      <c r="S176" s="213"/>
      <c r="T176" s="214"/>
      <c r="AT176" s="215" t="s">
        <v>135</v>
      </c>
      <c r="AU176" s="215" t="s">
        <v>83</v>
      </c>
      <c r="AV176" s="14" t="s">
        <v>129</v>
      </c>
      <c r="AW176" s="14" t="s">
        <v>35</v>
      </c>
      <c r="AX176" s="14" t="s">
        <v>81</v>
      </c>
      <c r="AY176" s="215" t="s">
        <v>122</v>
      </c>
    </row>
    <row r="177" spans="1:65" s="2" customFormat="1" ht="24.2" customHeight="1">
      <c r="A177" s="35"/>
      <c r="B177" s="36"/>
      <c r="C177" s="174" t="s">
        <v>249</v>
      </c>
      <c r="D177" s="174" t="s">
        <v>124</v>
      </c>
      <c r="E177" s="175" t="s">
        <v>657</v>
      </c>
      <c r="F177" s="176" t="s">
        <v>658</v>
      </c>
      <c r="G177" s="177" t="s">
        <v>152</v>
      </c>
      <c r="H177" s="178">
        <v>106.12</v>
      </c>
      <c r="I177" s="179"/>
      <c r="J177" s="180">
        <f>ROUND(I177*H177,2)</f>
        <v>0</v>
      </c>
      <c r="K177" s="176" t="s">
        <v>128</v>
      </c>
      <c r="L177" s="40"/>
      <c r="M177" s="181" t="s">
        <v>28</v>
      </c>
      <c r="N177" s="182" t="s">
        <v>44</v>
      </c>
      <c r="O177" s="65"/>
      <c r="P177" s="183">
        <f>O177*H177</f>
        <v>0</v>
      </c>
      <c r="Q177" s="183">
        <v>0</v>
      </c>
      <c r="R177" s="183">
        <f>Q177*H177</f>
        <v>0</v>
      </c>
      <c r="S177" s="183">
        <v>0</v>
      </c>
      <c r="T177" s="18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5" t="s">
        <v>129</v>
      </c>
      <c r="AT177" s="185" t="s">
        <v>124</v>
      </c>
      <c r="AU177" s="185" t="s">
        <v>83</v>
      </c>
      <c r="AY177" s="18" t="s">
        <v>122</v>
      </c>
      <c r="BE177" s="186">
        <f>IF(N177="základní",J177,0)</f>
        <v>0</v>
      </c>
      <c r="BF177" s="186">
        <f>IF(N177="snížená",J177,0)</f>
        <v>0</v>
      </c>
      <c r="BG177" s="186">
        <f>IF(N177="zákl. přenesená",J177,0)</f>
        <v>0</v>
      </c>
      <c r="BH177" s="186">
        <f>IF(N177="sníž. přenesená",J177,0)</f>
        <v>0</v>
      </c>
      <c r="BI177" s="186">
        <f>IF(N177="nulová",J177,0)</f>
        <v>0</v>
      </c>
      <c r="BJ177" s="18" t="s">
        <v>81</v>
      </c>
      <c r="BK177" s="186">
        <f>ROUND(I177*H177,2)</f>
        <v>0</v>
      </c>
      <c r="BL177" s="18" t="s">
        <v>129</v>
      </c>
      <c r="BM177" s="185" t="s">
        <v>659</v>
      </c>
    </row>
    <row r="178" spans="1:65" s="2" customFormat="1" ht="29.25">
      <c r="A178" s="35"/>
      <c r="B178" s="36"/>
      <c r="C178" s="37"/>
      <c r="D178" s="187" t="s">
        <v>131</v>
      </c>
      <c r="E178" s="37"/>
      <c r="F178" s="188" t="s">
        <v>660</v>
      </c>
      <c r="G178" s="37"/>
      <c r="H178" s="37"/>
      <c r="I178" s="189"/>
      <c r="J178" s="37"/>
      <c r="K178" s="37"/>
      <c r="L178" s="40"/>
      <c r="M178" s="190"/>
      <c r="N178" s="191"/>
      <c r="O178" s="65"/>
      <c r="P178" s="65"/>
      <c r="Q178" s="65"/>
      <c r="R178" s="65"/>
      <c r="S178" s="65"/>
      <c r="T178" s="66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8" t="s">
        <v>131</v>
      </c>
      <c r="AU178" s="18" t="s">
        <v>83</v>
      </c>
    </row>
    <row r="179" spans="1:65" s="2" customFormat="1" ht="11.25">
      <c r="A179" s="35"/>
      <c r="B179" s="36"/>
      <c r="C179" s="37"/>
      <c r="D179" s="192" t="s">
        <v>133</v>
      </c>
      <c r="E179" s="37"/>
      <c r="F179" s="193" t="s">
        <v>661</v>
      </c>
      <c r="G179" s="37"/>
      <c r="H179" s="37"/>
      <c r="I179" s="189"/>
      <c r="J179" s="37"/>
      <c r="K179" s="37"/>
      <c r="L179" s="40"/>
      <c r="M179" s="190"/>
      <c r="N179" s="191"/>
      <c r="O179" s="65"/>
      <c r="P179" s="65"/>
      <c r="Q179" s="65"/>
      <c r="R179" s="65"/>
      <c r="S179" s="65"/>
      <c r="T179" s="66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8" t="s">
        <v>133</v>
      </c>
      <c r="AU179" s="18" t="s">
        <v>83</v>
      </c>
    </row>
    <row r="180" spans="1:65" s="13" customFormat="1" ht="11.25">
      <c r="B180" s="194"/>
      <c r="C180" s="195"/>
      <c r="D180" s="187" t="s">
        <v>135</v>
      </c>
      <c r="E180" s="196" t="s">
        <v>28</v>
      </c>
      <c r="F180" s="197" t="s">
        <v>653</v>
      </c>
      <c r="G180" s="195"/>
      <c r="H180" s="198">
        <v>106.12</v>
      </c>
      <c r="I180" s="199"/>
      <c r="J180" s="195"/>
      <c r="K180" s="195"/>
      <c r="L180" s="200"/>
      <c r="M180" s="201"/>
      <c r="N180" s="202"/>
      <c r="O180" s="202"/>
      <c r="P180" s="202"/>
      <c r="Q180" s="202"/>
      <c r="R180" s="202"/>
      <c r="S180" s="202"/>
      <c r="T180" s="203"/>
      <c r="AT180" s="204" t="s">
        <v>135</v>
      </c>
      <c r="AU180" s="204" t="s">
        <v>83</v>
      </c>
      <c r="AV180" s="13" t="s">
        <v>83</v>
      </c>
      <c r="AW180" s="13" t="s">
        <v>35</v>
      </c>
      <c r="AX180" s="13" t="s">
        <v>81</v>
      </c>
      <c r="AY180" s="204" t="s">
        <v>122</v>
      </c>
    </row>
    <row r="181" spans="1:65" s="2" customFormat="1" ht="21.75" customHeight="1">
      <c r="A181" s="35"/>
      <c r="B181" s="36"/>
      <c r="C181" s="174" t="s">
        <v>256</v>
      </c>
      <c r="D181" s="174" t="s">
        <v>124</v>
      </c>
      <c r="E181" s="175" t="s">
        <v>222</v>
      </c>
      <c r="F181" s="176" t="s">
        <v>223</v>
      </c>
      <c r="G181" s="177" t="s">
        <v>152</v>
      </c>
      <c r="H181" s="178">
        <v>2682.3</v>
      </c>
      <c r="I181" s="179"/>
      <c r="J181" s="180">
        <f>ROUND(I181*H181,2)</f>
        <v>0</v>
      </c>
      <c r="K181" s="176" t="s">
        <v>128</v>
      </c>
      <c r="L181" s="40"/>
      <c r="M181" s="181" t="s">
        <v>28</v>
      </c>
      <c r="N181" s="182" t="s">
        <v>44</v>
      </c>
      <c r="O181" s="65"/>
      <c r="P181" s="183">
        <f>O181*H181</f>
        <v>0</v>
      </c>
      <c r="Q181" s="183">
        <v>0</v>
      </c>
      <c r="R181" s="183">
        <f>Q181*H181</f>
        <v>0</v>
      </c>
      <c r="S181" s="183">
        <v>0</v>
      </c>
      <c r="T181" s="18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5" t="s">
        <v>129</v>
      </c>
      <c r="AT181" s="185" t="s">
        <v>124</v>
      </c>
      <c r="AU181" s="185" t="s">
        <v>83</v>
      </c>
      <c r="AY181" s="18" t="s">
        <v>122</v>
      </c>
      <c r="BE181" s="186">
        <f>IF(N181="základní",J181,0)</f>
        <v>0</v>
      </c>
      <c r="BF181" s="186">
        <f>IF(N181="snížená",J181,0)</f>
        <v>0</v>
      </c>
      <c r="BG181" s="186">
        <f>IF(N181="zákl. přenesená",J181,0)</f>
        <v>0</v>
      </c>
      <c r="BH181" s="186">
        <f>IF(N181="sníž. přenesená",J181,0)</f>
        <v>0</v>
      </c>
      <c r="BI181" s="186">
        <f>IF(N181="nulová",J181,0)</f>
        <v>0</v>
      </c>
      <c r="BJ181" s="18" t="s">
        <v>81</v>
      </c>
      <c r="BK181" s="186">
        <f>ROUND(I181*H181,2)</f>
        <v>0</v>
      </c>
      <c r="BL181" s="18" t="s">
        <v>129</v>
      </c>
      <c r="BM181" s="185" t="s">
        <v>662</v>
      </c>
    </row>
    <row r="182" spans="1:65" s="2" customFormat="1" ht="19.5">
      <c r="A182" s="35"/>
      <c r="B182" s="36"/>
      <c r="C182" s="37"/>
      <c r="D182" s="187" t="s">
        <v>131</v>
      </c>
      <c r="E182" s="37"/>
      <c r="F182" s="188" t="s">
        <v>225</v>
      </c>
      <c r="G182" s="37"/>
      <c r="H182" s="37"/>
      <c r="I182" s="189"/>
      <c r="J182" s="37"/>
      <c r="K182" s="37"/>
      <c r="L182" s="40"/>
      <c r="M182" s="190"/>
      <c r="N182" s="191"/>
      <c r="O182" s="65"/>
      <c r="P182" s="65"/>
      <c r="Q182" s="65"/>
      <c r="R182" s="65"/>
      <c r="S182" s="65"/>
      <c r="T182" s="66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131</v>
      </c>
      <c r="AU182" s="18" t="s">
        <v>83</v>
      </c>
    </row>
    <row r="183" spans="1:65" s="2" customFormat="1" ht="11.25">
      <c r="A183" s="35"/>
      <c r="B183" s="36"/>
      <c r="C183" s="37"/>
      <c r="D183" s="192" t="s">
        <v>133</v>
      </c>
      <c r="E183" s="37"/>
      <c r="F183" s="193" t="s">
        <v>226</v>
      </c>
      <c r="G183" s="37"/>
      <c r="H183" s="37"/>
      <c r="I183" s="189"/>
      <c r="J183" s="37"/>
      <c r="K183" s="37"/>
      <c r="L183" s="40"/>
      <c r="M183" s="190"/>
      <c r="N183" s="191"/>
      <c r="O183" s="65"/>
      <c r="P183" s="65"/>
      <c r="Q183" s="65"/>
      <c r="R183" s="65"/>
      <c r="S183" s="65"/>
      <c r="T183" s="66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8" t="s">
        <v>133</v>
      </c>
      <c r="AU183" s="18" t="s">
        <v>83</v>
      </c>
    </row>
    <row r="184" spans="1:65" s="2" customFormat="1" ht="39">
      <c r="A184" s="35"/>
      <c r="B184" s="36"/>
      <c r="C184" s="37"/>
      <c r="D184" s="187" t="s">
        <v>164</v>
      </c>
      <c r="E184" s="37"/>
      <c r="F184" s="216" t="s">
        <v>212</v>
      </c>
      <c r="G184" s="37"/>
      <c r="H184" s="37"/>
      <c r="I184" s="189"/>
      <c r="J184" s="37"/>
      <c r="K184" s="37"/>
      <c r="L184" s="40"/>
      <c r="M184" s="190"/>
      <c r="N184" s="191"/>
      <c r="O184" s="65"/>
      <c r="P184" s="65"/>
      <c r="Q184" s="65"/>
      <c r="R184" s="65"/>
      <c r="S184" s="65"/>
      <c r="T184" s="66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164</v>
      </c>
      <c r="AU184" s="18" t="s">
        <v>83</v>
      </c>
    </row>
    <row r="185" spans="1:65" s="13" customFormat="1" ht="11.25">
      <c r="B185" s="194"/>
      <c r="C185" s="195"/>
      <c r="D185" s="187" t="s">
        <v>135</v>
      </c>
      <c r="E185" s="196" t="s">
        <v>28</v>
      </c>
      <c r="F185" s="197" t="s">
        <v>663</v>
      </c>
      <c r="G185" s="195"/>
      <c r="H185" s="198">
        <v>2762.14</v>
      </c>
      <c r="I185" s="199"/>
      <c r="J185" s="195"/>
      <c r="K185" s="195"/>
      <c r="L185" s="200"/>
      <c r="M185" s="201"/>
      <c r="N185" s="202"/>
      <c r="O185" s="202"/>
      <c r="P185" s="202"/>
      <c r="Q185" s="202"/>
      <c r="R185" s="202"/>
      <c r="S185" s="202"/>
      <c r="T185" s="203"/>
      <c r="AT185" s="204" t="s">
        <v>135</v>
      </c>
      <c r="AU185" s="204" t="s">
        <v>83</v>
      </c>
      <c r="AV185" s="13" t="s">
        <v>83</v>
      </c>
      <c r="AW185" s="13" t="s">
        <v>35</v>
      </c>
      <c r="AX185" s="13" t="s">
        <v>73</v>
      </c>
      <c r="AY185" s="204" t="s">
        <v>122</v>
      </c>
    </row>
    <row r="186" spans="1:65" s="13" customFormat="1" ht="11.25">
      <c r="B186" s="194"/>
      <c r="C186" s="195"/>
      <c r="D186" s="187" t="s">
        <v>135</v>
      </c>
      <c r="E186" s="196" t="s">
        <v>28</v>
      </c>
      <c r="F186" s="197" t="s">
        <v>664</v>
      </c>
      <c r="G186" s="195"/>
      <c r="H186" s="198">
        <v>-79.84</v>
      </c>
      <c r="I186" s="199"/>
      <c r="J186" s="195"/>
      <c r="K186" s="195"/>
      <c r="L186" s="200"/>
      <c r="M186" s="201"/>
      <c r="N186" s="202"/>
      <c r="O186" s="202"/>
      <c r="P186" s="202"/>
      <c r="Q186" s="202"/>
      <c r="R186" s="202"/>
      <c r="S186" s="202"/>
      <c r="T186" s="203"/>
      <c r="AT186" s="204" t="s">
        <v>135</v>
      </c>
      <c r="AU186" s="204" t="s">
        <v>83</v>
      </c>
      <c r="AV186" s="13" t="s">
        <v>83</v>
      </c>
      <c r="AW186" s="13" t="s">
        <v>35</v>
      </c>
      <c r="AX186" s="13" t="s">
        <v>73</v>
      </c>
      <c r="AY186" s="204" t="s">
        <v>122</v>
      </c>
    </row>
    <row r="187" spans="1:65" s="14" customFormat="1" ht="11.25">
      <c r="B187" s="205"/>
      <c r="C187" s="206"/>
      <c r="D187" s="187" t="s">
        <v>135</v>
      </c>
      <c r="E187" s="207" t="s">
        <v>28</v>
      </c>
      <c r="F187" s="208" t="s">
        <v>157</v>
      </c>
      <c r="G187" s="206"/>
      <c r="H187" s="209">
        <v>2682.2999999999997</v>
      </c>
      <c r="I187" s="210"/>
      <c r="J187" s="206"/>
      <c r="K187" s="206"/>
      <c r="L187" s="211"/>
      <c r="M187" s="212"/>
      <c r="N187" s="213"/>
      <c r="O187" s="213"/>
      <c r="P187" s="213"/>
      <c r="Q187" s="213"/>
      <c r="R187" s="213"/>
      <c r="S187" s="213"/>
      <c r="T187" s="214"/>
      <c r="AT187" s="215" t="s">
        <v>135</v>
      </c>
      <c r="AU187" s="215" t="s">
        <v>83</v>
      </c>
      <c r="AV187" s="14" t="s">
        <v>129</v>
      </c>
      <c r="AW187" s="14" t="s">
        <v>35</v>
      </c>
      <c r="AX187" s="14" t="s">
        <v>81</v>
      </c>
      <c r="AY187" s="215" t="s">
        <v>122</v>
      </c>
    </row>
    <row r="188" spans="1:65" s="2" customFormat="1" ht="24.2" customHeight="1">
      <c r="A188" s="35"/>
      <c r="B188" s="36"/>
      <c r="C188" s="174" t="s">
        <v>263</v>
      </c>
      <c r="D188" s="174" t="s">
        <v>124</v>
      </c>
      <c r="E188" s="175" t="s">
        <v>229</v>
      </c>
      <c r="F188" s="176" t="s">
        <v>230</v>
      </c>
      <c r="G188" s="177" t="s">
        <v>152</v>
      </c>
      <c r="H188" s="178">
        <v>2682.3</v>
      </c>
      <c r="I188" s="179"/>
      <c r="J188" s="180">
        <f>ROUND(I188*H188,2)</f>
        <v>0</v>
      </c>
      <c r="K188" s="176" t="s">
        <v>128</v>
      </c>
      <c r="L188" s="40"/>
      <c r="M188" s="181" t="s">
        <v>28</v>
      </c>
      <c r="N188" s="182" t="s">
        <v>44</v>
      </c>
      <c r="O188" s="65"/>
      <c r="P188" s="183">
        <f>O188*H188</f>
        <v>0</v>
      </c>
      <c r="Q188" s="183">
        <v>0</v>
      </c>
      <c r="R188" s="183">
        <f>Q188*H188</f>
        <v>0</v>
      </c>
      <c r="S188" s="183">
        <v>0</v>
      </c>
      <c r="T188" s="184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5" t="s">
        <v>129</v>
      </c>
      <c r="AT188" s="185" t="s">
        <v>124</v>
      </c>
      <c r="AU188" s="185" t="s">
        <v>83</v>
      </c>
      <c r="AY188" s="18" t="s">
        <v>122</v>
      </c>
      <c r="BE188" s="186">
        <f>IF(N188="základní",J188,0)</f>
        <v>0</v>
      </c>
      <c r="BF188" s="186">
        <f>IF(N188="snížená",J188,0)</f>
        <v>0</v>
      </c>
      <c r="BG188" s="186">
        <f>IF(N188="zákl. přenesená",J188,0)</f>
        <v>0</v>
      </c>
      <c r="BH188" s="186">
        <f>IF(N188="sníž. přenesená",J188,0)</f>
        <v>0</v>
      </c>
      <c r="BI188" s="186">
        <f>IF(N188="nulová",J188,0)</f>
        <v>0</v>
      </c>
      <c r="BJ188" s="18" t="s">
        <v>81</v>
      </c>
      <c r="BK188" s="186">
        <f>ROUND(I188*H188,2)</f>
        <v>0</v>
      </c>
      <c r="BL188" s="18" t="s">
        <v>129</v>
      </c>
      <c r="BM188" s="185" t="s">
        <v>665</v>
      </c>
    </row>
    <row r="189" spans="1:65" s="2" customFormat="1" ht="29.25">
      <c r="A189" s="35"/>
      <c r="B189" s="36"/>
      <c r="C189" s="37"/>
      <c r="D189" s="187" t="s">
        <v>131</v>
      </c>
      <c r="E189" s="37"/>
      <c r="F189" s="188" t="s">
        <v>232</v>
      </c>
      <c r="G189" s="37"/>
      <c r="H189" s="37"/>
      <c r="I189" s="189"/>
      <c r="J189" s="37"/>
      <c r="K189" s="37"/>
      <c r="L189" s="40"/>
      <c r="M189" s="190"/>
      <c r="N189" s="191"/>
      <c r="O189" s="65"/>
      <c r="P189" s="65"/>
      <c r="Q189" s="65"/>
      <c r="R189" s="65"/>
      <c r="S189" s="65"/>
      <c r="T189" s="66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8" t="s">
        <v>131</v>
      </c>
      <c r="AU189" s="18" t="s">
        <v>83</v>
      </c>
    </row>
    <row r="190" spans="1:65" s="2" customFormat="1" ht="11.25">
      <c r="A190" s="35"/>
      <c r="B190" s="36"/>
      <c r="C190" s="37"/>
      <c r="D190" s="192" t="s">
        <v>133</v>
      </c>
      <c r="E190" s="37"/>
      <c r="F190" s="193" t="s">
        <v>233</v>
      </c>
      <c r="G190" s="37"/>
      <c r="H190" s="37"/>
      <c r="I190" s="189"/>
      <c r="J190" s="37"/>
      <c r="K190" s="37"/>
      <c r="L190" s="40"/>
      <c r="M190" s="190"/>
      <c r="N190" s="191"/>
      <c r="O190" s="65"/>
      <c r="P190" s="65"/>
      <c r="Q190" s="65"/>
      <c r="R190" s="65"/>
      <c r="S190" s="65"/>
      <c r="T190" s="66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8" t="s">
        <v>133</v>
      </c>
      <c r="AU190" s="18" t="s">
        <v>83</v>
      </c>
    </row>
    <row r="191" spans="1:65" s="2" customFormat="1" ht="39">
      <c r="A191" s="35"/>
      <c r="B191" s="36"/>
      <c r="C191" s="37"/>
      <c r="D191" s="187" t="s">
        <v>164</v>
      </c>
      <c r="E191" s="37"/>
      <c r="F191" s="216" t="s">
        <v>212</v>
      </c>
      <c r="G191" s="37"/>
      <c r="H191" s="37"/>
      <c r="I191" s="189"/>
      <c r="J191" s="37"/>
      <c r="K191" s="37"/>
      <c r="L191" s="40"/>
      <c r="M191" s="190"/>
      <c r="N191" s="191"/>
      <c r="O191" s="65"/>
      <c r="P191" s="65"/>
      <c r="Q191" s="65"/>
      <c r="R191" s="65"/>
      <c r="S191" s="65"/>
      <c r="T191" s="66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8" t="s">
        <v>164</v>
      </c>
      <c r="AU191" s="18" t="s">
        <v>83</v>
      </c>
    </row>
    <row r="192" spans="1:65" s="13" customFormat="1" ht="11.25">
      <c r="B192" s="194"/>
      <c r="C192" s="195"/>
      <c r="D192" s="187" t="s">
        <v>135</v>
      </c>
      <c r="E192" s="196" t="s">
        <v>28</v>
      </c>
      <c r="F192" s="197" t="s">
        <v>663</v>
      </c>
      <c r="G192" s="195"/>
      <c r="H192" s="198">
        <v>2762.14</v>
      </c>
      <c r="I192" s="199"/>
      <c r="J192" s="195"/>
      <c r="K192" s="195"/>
      <c r="L192" s="200"/>
      <c r="M192" s="201"/>
      <c r="N192" s="202"/>
      <c r="O192" s="202"/>
      <c r="P192" s="202"/>
      <c r="Q192" s="202"/>
      <c r="R192" s="202"/>
      <c r="S192" s="202"/>
      <c r="T192" s="203"/>
      <c r="AT192" s="204" t="s">
        <v>135</v>
      </c>
      <c r="AU192" s="204" t="s">
        <v>83</v>
      </c>
      <c r="AV192" s="13" t="s">
        <v>83</v>
      </c>
      <c r="AW192" s="13" t="s">
        <v>35</v>
      </c>
      <c r="AX192" s="13" t="s">
        <v>73</v>
      </c>
      <c r="AY192" s="204" t="s">
        <v>122</v>
      </c>
    </row>
    <row r="193" spans="1:65" s="13" customFormat="1" ht="11.25">
      <c r="B193" s="194"/>
      <c r="C193" s="195"/>
      <c r="D193" s="187" t="s">
        <v>135</v>
      </c>
      <c r="E193" s="196" t="s">
        <v>28</v>
      </c>
      <c r="F193" s="197" t="s">
        <v>664</v>
      </c>
      <c r="G193" s="195"/>
      <c r="H193" s="198">
        <v>-79.84</v>
      </c>
      <c r="I193" s="199"/>
      <c r="J193" s="195"/>
      <c r="K193" s="195"/>
      <c r="L193" s="200"/>
      <c r="M193" s="201"/>
      <c r="N193" s="202"/>
      <c r="O193" s="202"/>
      <c r="P193" s="202"/>
      <c r="Q193" s="202"/>
      <c r="R193" s="202"/>
      <c r="S193" s="202"/>
      <c r="T193" s="203"/>
      <c r="AT193" s="204" t="s">
        <v>135</v>
      </c>
      <c r="AU193" s="204" t="s">
        <v>83</v>
      </c>
      <c r="AV193" s="13" t="s">
        <v>83</v>
      </c>
      <c r="AW193" s="13" t="s">
        <v>35</v>
      </c>
      <c r="AX193" s="13" t="s">
        <v>73</v>
      </c>
      <c r="AY193" s="204" t="s">
        <v>122</v>
      </c>
    </row>
    <row r="194" spans="1:65" s="14" customFormat="1" ht="11.25">
      <c r="B194" s="205"/>
      <c r="C194" s="206"/>
      <c r="D194" s="187" t="s">
        <v>135</v>
      </c>
      <c r="E194" s="207" t="s">
        <v>28</v>
      </c>
      <c r="F194" s="208" t="s">
        <v>157</v>
      </c>
      <c r="G194" s="206"/>
      <c r="H194" s="209">
        <v>2682.2999999999997</v>
      </c>
      <c r="I194" s="210"/>
      <c r="J194" s="206"/>
      <c r="K194" s="206"/>
      <c r="L194" s="211"/>
      <c r="M194" s="212"/>
      <c r="N194" s="213"/>
      <c r="O194" s="213"/>
      <c r="P194" s="213"/>
      <c r="Q194" s="213"/>
      <c r="R194" s="213"/>
      <c r="S194" s="213"/>
      <c r="T194" s="214"/>
      <c r="AT194" s="215" t="s">
        <v>135</v>
      </c>
      <c r="AU194" s="215" t="s">
        <v>83</v>
      </c>
      <c r="AV194" s="14" t="s">
        <v>129</v>
      </c>
      <c r="AW194" s="14" t="s">
        <v>35</v>
      </c>
      <c r="AX194" s="14" t="s">
        <v>81</v>
      </c>
      <c r="AY194" s="215" t="s">
        <v>122</v>
      </c>
    </row>
    <row r="195" spans="1:65" s="2" customFormat="1" ht="24.2" customHeight="1">
      <c r="A195" s="35"/>
      <c r="B195" s="36"/>
      <c r="C195" s="174" t="s">
        <v>7</v>
      </c>
      <c r="D195" s="174" t="s">
        <v>124</v>
      </c>
      <c r="E195" s="175" t="s">
        <v>666</v>
      </c>
      <c r="F195" s="176" t="s">
        <v>667</v>
      </c>
      <c r="G195" s="177" t="s">
        <v>152</v>
      </c>
      <c r="H195" s="178">
        <v>79.84</v>
      </c>
      <c r="I195" s="179"/>
      <c r="J195" s="180">
        <f>ROUND(I195*H195,2)</f>
        <v>0</v>
      </c>
      <c r="K195" s="176" t="s">
        <v>128</v>
      </c>
      <c r="L195" s="40"/>
      <c r="M195" s="181" t="s">
        <v>28</v>
      </c>
      <c r="N195" s="182" t="s">
        <v>44</v>
      </c>
      <c r="O195" s="65"/>
      <c r="P195" s="183">
        <f>O195*H195</f>
        <v>0</v>
      </c>
      <c r="Q195" s="183">
        <v>0.19536000000000001</v>
      </c>
      <c r="R195" s="183">
        <f>Q195*H195</f>
        <v>15.597542400000002</v>
      </c>
      <c r="S195" s="183">
        <v>0</v>
      </c>
      <c r="T195" s="184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85" t="s">
        <v>129</v>
      </c>
      <c r="AT195" s="185" t="s">
        <v>124</v>
      </c>
      <c r="AU195" s="185" t="s">
        <v>83</v>
      </c>
      <c r="AY195" s="18" t="s">
        <v>122</v>
      </c>
      <c r="BE195" s="186">
        <f>IF(N195="základní",J195,0)</f>
        <v>0</v>
      </c>
      <c r="BF195" s="186">
        <f>IF(N195="snížená",J195,0)</f>
        <v>0</v>
      </c>
      <c r="BG195" s="186">
        <f>IF(N195="zákl. přenesená",J195,0)</f>
        <v>0</v>
      </c>
      <c r="BH195" s="186">
        <f>IF(N195="sníž. přenesená",J195,0)</f>
        <v>0</v>
      </c>
      <c r="BI195" s="186">
        <f>IF(N195="nulová",J195,0)</f>
        <v>0</v>
      </c>
      <c r="BJ195" s="18" t="s">
        <v>81</v>
      </c>
      <c r="BK195" s="186">
        <f>ROUND(I195*H195,2)</f>
        <v>0</v>
      </c>
      <c r="BL195" s="18" t="s">
        <v>129</v>
      </c>
      <c r="BM195" s="185" t="s">
        <v>668</v>
      </c>
    </row>
    <row r="196" spans="1:65" s="2" customFormat="1" ht="29.25">
      <c r="A196" s="35"/>
      <c r="B196" s="36"/>
      <c r="C196" s="37"/>
      <c r="D196" s="187" t="s">
        <v>131</v>
      </c>
      <c r="E196" s="37"/>
      <c r="F196" s="188" t="s">
        <v>669</v>
      </c>
      <c r="G196" s="37"/>
      <c r="H196" s="37"/>
      <c r="I196" s="189"/>
      <c r="J196" s="37"/>
      <c r="K196" s="37"/>
      <c r="L196" s="40"/>
      <c r="M196" s="190"/>
      <c r="N196" s="191"/>
      <c r="O196" s="65"/>
      <c r="P196" s="65"/>
      <c r="Q196" s="65"/>
      <c r="R196" s="65"/>
      <c r="S196" s="65"/>
      <c r="T196" s="66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8" t="s">
        <v>131</v>
      </c>
      <c r="AU196" s="18" t="s">
        <v>83</v>
      </c>
    </row>
    <row r="197" spans="1:65" s="2" customFormat="1" ht="11.25">
      <c r="A197" s="35"/>
      <c r="B197" s="36"/>
      <c r="C197" s="37"/>
      <c r="D197" s="192" t="s">
        <v>133</v>
      </c>
      <c r="E197" s="37"/>
      <c r="F197" s="193" t="s">
        <v>670</v>
      </c>
      <c r="G197" s="37"/>
      <c r="H197" s="37"/>
      <c r="I197" s="189"/>
      <c r="J197" s="37"/>
      <c r="K197" s="37"/>
      <c r="L197" s="40"/>
      <c r="M197" s="190"/>
      <c r="N197" s="191"/>
      <c r="O197" s="65"/>
      <c r="P197" s="65"/>
      <c r="Q197" s="65"/>
      <c r="R197" s="65"/>
      <c r="S197" s="65"/>
      <c r="T197" s="66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8" t="s">
        <v>133</v>
      </c>
      <c r="AU197" s="18" t="s">
        <v>83</v>
      </c>
    </row>
    <row r="198" spans="1:65" s="2" customFormat="1" ht="29.25">
      <c r="A198" s="35"/>
      <c r="B198" s="36"/>
      <c r="C198" s="37"/>
      <c r="D198" s="187" t="s">
        <v>164</v>
      </c>
      <c r="E198" s="37"/>
      <c r="F198" s="216" t="s">
        <v>671</v>
      </c>
      <c r="G198" s="37"/>
      <c r="H198" s="37"/>
      <c r="I198" s="189"/>
      <c r="J198" s="37"/>
      <c r="K198" s="37"/>
      <c r="L198" s="40"/>
      <c r="M198" s="190"/>
      <c r="N198" s="191"/>
      <c r="O198" s="65"/>
      <c r="P198" s="65"/>
      <c r="Q198" s="65"/>
      <c r="R198" s="65"/>
      <c r="S198" s="65"/>
      <c r="T198" s="66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8" t="s">
        <v>164</v>
      </c>
      <c r="AU198" s="18" t="s">
        <v>83</v>
      </c>
    </row>
    <row r="199" spans="1:65" s="13" customFormat="1" ht="11.25">
      <c r="B199" s="194"/>
      <c r="C199" s="195"/>
      <c r="D199" s="187" t="s">
        <v>135</v>
      </c>
      <c r="E199" s="196" t="s">
        <v>28</v>
      </c>
      <c r="F199" s="197" t="s">
        <v>672</v>
      </c>
      <c r="G199" s="195"/>
      <c r="H199" s="198">
        <v>79.84</v>
      </c>
      <c r="I199" s="199"/>
      <c r="J199" s="195"/>
      <c r="K199" s="195"/>
      <c r="L199" s="200"/>
      <c r="M199" s="201"/>
      <c r="N199" s="202"/>
      <c r="O199" s="202"/>
      <c r="P199" s="202"/>
      <c r="Q199" s="202"/>
      <c r="R199" s="202"/>
      <c r="S199" s="202"/>
      <c r="T199" s="203"/>
      <c r="AT199" s="204" t="s">
        <v>135</v>
      </c>
      <c r="AU199" s="204" t="s">
        <v>83</v>
      </c>
      <c r="AV199" s="13" t="s">
        <v>83</v>
      </c>
      <c r="AW199" s="13" t="s">
        <v>35</v>
      </c>
      <c r="AX199" s="13" t="s">
        <v>81</v>
      </c>
      <c r="AY199" s="204" t="s">
        <v>122</v>
      </c>
    </row>
    <row r="200" spans="1:65" s="2" customFormat="1" ht="16.5" customHeight="1">
      <c r="A200" s="35"/>
      <c r="B200" s="36"/>
      <c r="C200" s="217" t="s">
        <v>279</v>
      </c>
      <c r="D200" s="217" t="s">
        <v>173</v>
      </c>
      <c r="E200" s="218" t="s">
        <v>673</v>
      </c>
      <c r="F200" s="219" t="s">
        <v>674</v>
      </c>
      <c r="G200" s="220" t="s">
        <v>152</v>
      </c>
      <c r="H200" s="221">
        <v>82.234999999999999</v>
      </c>
      <c r="I200" s="222"/>
      <c r="J200" s="223">
        <f>ROUND(I200*H200,2)</f>
        <v>0</v>
      </c>
      <c r="K200" s="219" t="s">
        <v>128</v>
      </c>
      <c r="L200" s="224"/>
      <c r="M200" s="225" t="s">
        <v>28</v>
      </c>
      <c r="N200" s="226" t="s">
        <v>44</v>
      </c>
      <c r="O200" s="65"/>
      <c r="P200" s="183">
        <f>O200*H200</f>
        <v>0</v>
      </c>
      <c r="Q200" s="183">
        <v>0.41699999999999998</v>
      </c>
      <c r="R200" s="183">
        <f>Q200*H200</f>
        <v>34.291995</v>
      </c>
      <c r="S200" s="183">
        <v>0</v>
      </c>
      <c r="T200" s="184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5" t="s">
        <v>177</v>
      </c>
      <c r="AT200" s="185" t="s">
        <v>173</v>
      </c>
      <c r="AU200" s="185" t="s">
        <v>83</v>
      </c>
      <c r="AY200" s="18" t="s">
        <v>122</v>
      </c>
      <c r="BE200" s="186">
        <f>IF(N200="základní",J200,0)</f>
        <v>0</v>
      </c>
      <c r="BF200" s="186">
        <f>IF(N200="snížená",J200,0)</f>
        <v>0</v>
      </c>
      <c r="BG200" s="186">
        <f>IF(N200="zákl. přenesená",J200,0)</f>
        <v>0</v>
      </c>
      <c r="BH200" s="186">
        <f>IF(N200="sníž. přenesená",J200,0)</f>
        <v>0</v>
      </c>
      <c r="BI200" s="186">
        <f>IF(N200="nulová",J200,0)</f>
        <v>0</v>
      </c>
      <c r="BJ200" s="18" t="s">
        <v>81</v>
      </c>
      <c r="BK200" s="186">
        <f>ROUND(I200*H200,2)</f>
        <v>0</v>
      </c>
      <c r="BL200" s="18" t="s">
        <v>129</v>
      </c>
      <c r="BM200" s="185" t="s">
        <v>675</v>
      </c>
    </row>
    <row r="201" spans="1:65" s="2" customFormat="1" ht="11.25">
      <c r="A201" s="35"/>
      <c r="B201" s="36"/>
      <c r="C201" s="37"/>
      <c r="D201" s="187" t="s">
        <v>131</v>
      </c>
      <c r="E201" s="37"/>
      <c r="F201" s="188" t="s">
        <v>674</v>
      </c>
      <c r="G201" s="37"/>
      <c r="H201" s="37"/>
      <c r="I201" s="189"/>
      <c r="J201" s="37"/>
      <c r="K201" s="37"/>
      <c r="L201" s="40"/>
      <c r="M201" s="190"/>
      <c r="N201" s="191"/>
      <c r="O201" s="65"/>
      <c r="P201" s="65"/>
      <c r="Q201" s="65"/>
      <c r="R201" s="65"/>
      <c r="S201" s="65"/>
      <c r="T201" s="66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8" t="s">
        <v>131</v>
      </c>
      <c r="AU201" s="18" t="s">
        <v>83</v>
      </c>
    </row>
    <row r="202" spans="1:65" s="13" customFormat="1" ht="11.25">
      <c r="B202" s="194"/>
      <c r="C202" s="195"/>
      <c r="D202" s="187" t="s">
        <v>135</v>
      </c>
      <c r="E202" s="196" t="s">
        <v>28</v>
      </c>
      <c r="F202" s="197" t="s">
        <v>672</v>
      </c>
      <c r="G202" s="195"/>
      <c r="H202" s="198">
        <v>79.84</v>
      </c>
      <c r="I202" s="199"/>
      <c r="J202" s="195"/>
      <c r="K202" s="195"/>
      <c r="L202" s="200"/>
      <c r="M202" s="201"/>
      <c r="N202" s="202"/>
      <c r="O202" s="202"/>
      <c r="P202" s="202"/>
      <c r="Q202" s="202"/>
      <c r="R202" s="202"/>
      <c r="S202" s="202"/>
      <c r="T202" s="203"/>
      <c r="AT202" s="204" t="s">
        <v>135</v>
      </c>
      <c r="AU202" s="204" t="s">
        <v>83</v>
      </c>
      <c r="AV202" s="13" t="s">
        <v>83</v>
      </c>
      <c r="AW202" s="13" t="s">
        <v>35</v>
      </c>
      <c r="AX202" s="13" t="s">
        <v>81</v>
      </c>
      <c r="AY202" s="204" t="s">
        <v>122</v>
      </c>
    </row>
    <row r="203" spans="1:65" s="13" customFormat="1" ht="11.25">
      <c r="B203" s="194"/>
      <c r="C203" s="195"/>
      <c r="D203" s="187" t="s">
        <v>135</v>
      </c>
      <c r="E203" s="195"/>
      <c r="F203" s="197" t="s">
        <v>676</v>
      </c>
      <c r="G203" s="195"/>
      <c r="H203" s="198">
        <v>82.234999999999999</v>
      </c>
      <c r="I203" s="199"/>
      <c r="J203" s="195"/>
      <c r="K203" s="195"/>
      <c r="L203" s="200"/>
      <c r="M203" s="201"/>
      <c r="N203" s="202"/>
      <c r="O203" s="202"/>
      <c r="P203" s="202"/>
      <c r="Q203" s="202"/>
      <c r="R203" s="202"/>
      <c r="S203" s="202"/>
      <c r="T203" s="203"/>
      <c r="AT203" s="204" t="s">
        <v>135</v>
      </c>
      <c r="AU203" s="204" t="s">
        <v>83</v>
      </c>
      <c r="AV203" s="13" t="s">
        <v>83</v>
      </c>
      <c r="AW203" s="13" t="s">
        <v>4</v>
      </c>
      <c r="AX203" s="13" t="s">
        <v>81</v>
      </c>
      <c r="AY203" s="204" t="s">
        <v>122</v>
      </c>
    </row>
    <row r="204" spans="1:65" s="2" customFormat="1" ht="24.2" customHeight="1">
      <c r="A204" s="35"/>
      <c r="B204" s="36"/>
      <c r="C204" s="174" t="s">
        <v>286</v>
      </c>
      <c r="D204" s="174" t="s">
        <v>124</v>
      </c>
      <c r="E204" s="175" t="s">
        <v>235</v>
      </c>
      <c r="F204" s="176" t="s">
        <v>236</v>
      </c>
      <c r="G204" s="177" t="s">
        <v>152</v>
      </c>
      <c r="H204" s="178">
        <v>29.59</v>
      </c>
      <c r="I204" s="179"/>
      <c r="J204" s="180">
        <f>ROUND(I204*H204,2)</f>
        <v>0</v>
      </c>
      <c r="K204" s="176" t="s">
        <v>128</v>
      </c>
      <c r="L204" s="40"/>
      <c r="M204" s="181" t="s">
        <v>28</v>
      </c>
      <c r="N204" s="182" t="s">
        <v>44</v>
      </c>
      <c r="O204" s="65"/>
      <c r="P204" s="183">
        <f>O204*H204</f>
        <v>0</v>
      </c>
      <c r="Q204" s="183">
        <v>8.9219999999999994E-2</v>
      </c>
      <c r="R204" s="183">
        <f>Q204*H204</f>
        <v>2.6400197999999997</v>
      </c>
      <c r="S204" s="183">
        <v>0</v>
      </c>
      <c r="T204" s="184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5" t="s">
        <v>129</v>
      </c>
      <c r="AT204" s="185" t="s">
        <v>124</v>
      </c>
      <c r="AU204" s="185" t="s">
        <v>83</v>
      </c>
      <c r="AY204" s="18" t="s">
        <v>122</v>
      </c>
      <c r="BE204" s="186">
        <f>IF(N204="základní",J204,0)</f>
        <v>0</v>
      </c>
      <c r="BF204" s="186">
        <f>IF(N204="snížená",J204,0)</f>
        <v>0</v>
      </c>
      <c r="BG204" s="186">
        <f>IF(N204="zákl. přenesená",J204,0)</f>
        <v>0</v>
      </c>
      <c r="BH204" s="186">
        <f>IF(N204="sníž. přenesená",J204,0)</f>
        <v>0</v>
      </c>
      <c r="BI204" s="186">
        <f>IF(N204="nulová",J204,0)</f>
        <v>0</v>
      </c>
      <c r="BJ204" s="18" t="s">
        <v>81</v>
      </c>
      <c r="BK204" s="186">
        <f>ROUND(I204*H204,2)</f>
        <v>0</v>
      </c>
      <c r="BL204" s="18" t="s">
        <v>129</v>
      </c>
      <c r="BM204" s="185" t="s">
        <v>677</v>
      </c>
    </row>
    <row r="205" spans="1:65" s="2" customFormat="1" ht="48.75">
      <c r="A205" s="35"/>
      <c r="B205" s="36"/>
      <c r="C205" s="37"/>
      <c r="D205" s="187" t="s">
        <v>131</v>
      </c>
      <c r="E205" s="37"/>
      <c r="F205" s="188" t="s">
        <v>238</v>
      </c>
      <c r="G205" s="37"/>
      <c r="H205" s="37"/>
      <c r="I205" s="189"/>
      <c r="J205" s="37"/>
      <c r="K205" s="37"/>
      <c r="L205" s="40"/>
      <c r="M205" s="190"/>
      <c r="N205" s="191"/>
      <c r="O205" s="65"/>
      <c r="P205" s="65"/>
      <c r="Q205" s="65"/>
      <c r="R205" s="65"/>
      <c r="S205" s="65"/>
      <c r="T205" s="66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8" t="s">
        <v>131</v>
      </c>
      <c r="AU205" s="18" t="s">
        <v>83</v>
      </c>
    </row>
    <row r="206" spans="1:65" s="2" customFormat="1" ht="11.25">
      <c r="A206" s="35"/>
      <c r="B206" s="36"/>
      <c r="C206" s="37"/>
      <c r="D206" s="192" t="s">
        <v>133</v>
      </c>
      <c r="E206" s="37"/>
      <c r="F206" s="193" t="s">
        <v>239</v>
      </c>
      <c r="G206" s="37"/>
      <c r="H206" s="37"/>
      <c r="I206" s="189"/>
      <c r="J206" s="37"/>
      <c r="K206" s="37"/>
      <c r="L206" s="40"/>
      <c r="M206" s="190"/>
      <c r="N206" s="191"/>
      <c r="O206" s="65"/>
      <c r="P206" s="65"/>
      <c r="Q206" s="65"/>
      <c r="R206" s="65"/>
      <c r="S206" s="65"/>
      <c r="T206" s="66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8" t="s">
        <v>133</v>
      </c>
      <c r="AU206" s="18" t="s">
        <v>83</v>
      </c>
    </row>
    <row r="207" spans="1:65" s="13" customFormat="1" ht="11.25">
      <c r="B207" s="194"/>
      <c r="C207" s="195"/>
      <c r="D207" s="187" t="s">
        <v>135</v>
      </c>
      <c r="E207" s="196" t="s">
        <v>28</v>
      </c>
      <c r="F207" s="197" t="s">
        <v>678</v>
      </c>
      <c r="G207" s="195"/>
      <c r="H207" s="198">
        <v>24.54</v>
      </c>
      <c r="I207" s="199"/>
      <c r="J207" s="195"/>
      <c r="K207" s="195"/>
      <c r="L207" s="200"/>
      <c r="M207" s="201"/>
      <c r="N207" s="202"/>
      <c r="O207" s="202"/>
      <c r="P207" s="202"/>
      <c r="Q207" s="202"/>
      <c r="R207" s="202"/>
      <c r="S207" s="202"/>
      <c r="T207" s="203"/>
      <c r="AT207" s="204" t="s">
        <v>135</v>
      </c>
      <c r="AU207" s="204" t="s">
        <v>83</v>
      </c>
      <c r="AV207" s="13" t="s">
        <v>83</v>
      </c>
      <c r="AW207" s="13" t="s">
        <v>35</v>
      </c>
      <c r="AX207" s="13" t="s">
        <v>73</v>
      </c>
      <c r="AY207" s="204" t="s">
        <v>122</v>
      </c>
    </row>
    <row r="208" spans="1:65" s="13" customFormat="1" ht="11.25">
      <c r="B208" s="194"/>
      <c r="C208" s="195"/>
      <c r="D208" s="187" t="s">
        <v>135</v>
      </c>
      <c r="E208" s="196" t="s">
        <v>28</v>
      </c>
      <c r="F208" s="197" t="s">
        <v>679</v>
      </c>
      <c r="G208" s="195"/>
      <c r="H208" s="198">
        <v>5.05</v>
      </c>
      <c r="I208" s="199"/>
      <c r="J208" s="195"/>
      <c r="K208" s="195"/>
      <c r="L208" s="200"/>
      <c r="M208" s="201"/>
      <c r="N208" s="202"/>
      <c r="O208" s="202"/>
      <c r="P208" s="202"/>
      <c r="Q208" s="202"/>
      <c r="R208" s="202"/>
      <c r="S208" s="202"/>
      <c r="T208" s="203"/>
      <c r="AT208" s="204" t="s">
        <v>135</v>
      </c>
      <c r="AU208" s="204" t="s">
        <v>83</v>
      </c>
      <c r="AV208" s="13" t="s">
        <v>83</v>
      </c>
      <c r="AW208" s="13" t="s">
        <v>35</v>
      </c>
      <c r="AX208" s="13" t="s">
        <v>73</v>
      </c>
      <c r="AY208" s="204" t="s">
        <v>122</v>
      </c>
    </row>
    <row r="209" spans="1:65" s="14" customFormat="1" ht="11.25">
      <c r="B209" s="205"/>
      <c r="C209" s="206"/>
      <c r="D209" s="187" t="s">
        <v>135</v>
      </c>
      <c r="E209" s="207" t="s">
        <v>28</v>
      </c>
      <c r="F209" s="208" t="s">
        <v>157</v>
      </c>
      <c r="G209" s="206"/>
      <c r="H209" s="209">
        <v>29.59</v>
      </c>
      <c r="I209" s="210"/>
      <c r="J209" s="206"/>
      <c r="K209" s="206"/>
      <c r="L209" s="211"/>
      <c r="M209" s="212"/>
      <c r="N209" s="213"/>
      <c r="O209" s="213"/>
      <c r="P209" s="213"/>
      <c r="Q209" s="213"/>
      <c r="R209" s="213"/>
      <c r="S209" s="213"/>
      <c r="T209" s="214"/>
      <c r="AT209" s="215" t="s">
        <v>135</v>
      </c>
      <c r="AU209" s="215" t="s">
        <v>83</v>
      </c>
      <c r="AV209" s="14" t="s">
        <v>129</v>
      </c>
      <c r="AW209" s="14" t="s">
        <v>35</v>
      </c>
      <c r="AX209" s="14" t="s">
        <v>81</v>
      </c>
      <c r="AY209" s="215" t="s">
        <v>122</v>
      </c>
    </row>
    <row r="210" spans="1:65" s="2" customFormat="1" ht="24.2" customHeight="1">
      <c r="A210" s="35"/>
      <c r="B210" s="36"/>
      <c r="C210" s="217" t="s">
        <v>293</v>
      </c>
      <c r="D210" s="217" t="s">
        <v>173</v>
      </c>
      <c r="E210" s="218" t="s">
        <v>680</v>
      </c>
      <c r="F210" s="219" t="s">
        <v>681</v>
      </c>
      <c r="G210" s="220" t="s">
        <v>152</v>
      </c>
      <c r="H210" s="221">
        <v>4.1719999999999997</v>
      </c>
      <c r="I210" s="222"/>
      <c r="J210" s="223">
        <f>ROUND(I210*H210,2)</f>
        <v>0</v>
      </c>
      <c r="K210" s="219" t="s">
        <v>128</v>
      </c>
      <c r="L210" s="224"/>
      <c r="M210" s="225" t="s">
        <v>28</v>
      </c>
      <c r="N210" s="226" t="s">
        <v>44</v>
      </c>
      <c r="O210" s="65"/>
      <c r="P210" s="183">
        <f>O210*H210</f>
        <v>0</v>
      </c>
      <c r="Q210" s="183">
        <v>0.13200000000000001</v>
      </c>
      <c r="R210" s="183">
        <f>Q210*H210</f>
        <v>0.55070399999999997</v>
      </c>
      <c r="S210" s="183">
        <v>0</v>
      </c>
      <c r="T210" s="184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5" t="s">
        <v>177</v>
      </c>
      <c r="AT210" s="185" t="s">
        <v>173</v>
      </c>
      <c r="AU210" s="185" t="s">
        <v>83</v>
      </c>
      <c r="AY210" s="18" t="s">
        <v>122</v>
      </c>
      <c r="BE210" s="186">
        <f>IF(N210="základní",J210,0)</f>
        <v>0</v>
      </c>
      <c r="BF210" s="186">
        <f>IF(N210="snížená",J210,0)</f>
        <v>0</v>
      </c>
      <c r="BG210" s="186">
        <f>IF(N210="zákl. přenesená",J210,0)</f>
        <v>0</v>
      </c>
      <c r="BH210" s="186">
        <f>IF(N210="sníž. přenesená",J210,0)</f>
        <v>0</v>
      </c>
      <c r="BI210" s="186">
        <f>IF(N210="nulová",J210,0)</f>
        <v>0</v>
      </c>
      <c r="BJ210" s="18" t="s">
        <v>81</v>
      </c>
      <c r="BK210" s="186">
        <f>ROUND(I210*H210,2)</f>
        <v>0</v>
      </c>
      <c r="BL210" s="18" t="s">
        <v>129</v>
      </c>
      <c r="BM210" s="185" t="s">
        <v>682</v>
      </c>
    </row>
    <row r="211" spans="1:65" s="2" customFormat="1" ht="11.25">
      <c r="A211" s="35"/>
      <c r="B211" s="36"/>
      <c r="C211" s="37"/>
      <c r="D211" s="187" t="s">
        <v>131</v>
      </c>
      <c r="E211" s="37"/>
      <c r="F211" s="188" t="s">
        <v>681</v>
      </c>
      <c r="G211" s="37"/>
      <c r="H211" s="37"/>
      <c r="I211" s="189"/>
      <c r="J211" s="37"/>
      <c r="K211" s="37"/>
      <c r="L211" s="40"/>
      <c r="M211" s="190"/>
      <c r="N211" s="191"/>
      <c r="O211" s="65"/>
      <c r="P211" s="65"/>
      <c r="Q211" s="65"/>
      <c r="R211" s="65"/>
      <c r="S211" s="65"/>
      <c r="T211" s="66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8" t="s">
        <v>131</v>
      </c>
      <c r="AU211" s="18" t="s">
        <v>83</v>
      </c>
    </row>
    <row r="212" spans="1:65" s="13" customFormat="1" ht="11.25">
      <c r="B212" s="194"/>
      <c r="C212" s="195"/>
      <c r="D212" s="187" t="s">
        <v>135</v>
      </c>
      <c r="E212" s="196" t="s">
        <v>28</v>
      </c>
      <c r="F212" s="197" t="s">
        <v>683</v>
      </c>
      <c r="G212" s="195"/>
      <c r="H212" s="198">
        <v>4.05</v>
      </c>
      <c r="I212" s="199"/>
      <c r="J212" s="195"/>
      <c r="K212" s="195"/>
      <c r="L212" s="200"/>
      <c r="M212" s="201"/>
      <c r="N212" s="202"/>
      <c r="O212" s="202"/>
      <c r="P212" s="202"/>
      <c r="Q212" s="202"/>
      <c r="R212" s="202"/>
      <c r="S212" s="202"/>
      <c r="T212" s="203"/>
      <c r="AT212" s="204" t="s">
        <v>135</v>
      </c>
      <c r="AU212" s="204" t="s">
        <v>83</v>
      </c>
      <c r="AV212" s="13" t="s">
        <v>83</v>
      </c>
      <c r="AW212" s="13" t="s">
        <v>35</v>
      </c>
      <c r="AX212" s="13" t="s">
        <v>81</v>
      </c>
      <c r="AY212" s="204" t="s">
        <v>122</v>
      </c>
    </row>
    <row r="213" spans="1:65" s="13" customFormat="1" ht="11.25">
      <c r="B213" s="194"/>
      <c r="C213" s="195"/>
      <c r="D213" s="187" t="s">
        <v>135</v>
      </c>
      <c r="E213" s="195"/>
      <c r="F213" s="197" t="s">
        <v>684</v>
      </c>
      <c r="G213" s="195"/>
      <c r="H213" s="198">
        <v>4.1719999999999997</v>
      </c>
      <c r="I213" s="199"/>
      <c r="J213" s="195"/>
      <c r="K213" s="195"/>
      <c r="L213" s="200"/>
      <c r="M213" s="201"/>
      <c r="N213" s="202"/>
      <c r="O213" s="202"/>
      <c r="P213" s="202"/>
      <c r="Q213" s="202"/>
      <c r="R213" s="202"/>
      <c r="S213" s="202"/>
      <c r="T213" s="203"/>
      <c r="AT213" s="204" t="s">
        <v>135</v>
      </c>
      <c r="AU213" s="204" t="s">
        <v>83</v>
      </c>
      <c r="AV213" s="13" t="s">
        <v>83</v>
      </c>
      <c r="AW213" s="13" t="s">
        <v>4</v>
      </c>
      <c r="AX213" s="13" t="s">
        <v>81</v>
      </c>
      <c r="AY213" s="204" t="s">
        <v>122</v>
      </c>
    </row>
    <row r="214" spans="1:65" s="2" customFormat="1" ht="24.2" customHeight="1">
      <c r="A214" s="35"/>
      <c r="B214" s="36"/>
      <c r="C214" s="217" t="s">
        <v>300</v>
      </c>
      <c r="D214" s="217" t="s">
        <v>173</v>
      </c>
      <c r="E214" s="218" t="s">
        <v>685</v>
      </c>
      <c r="F214" s="219" t="s">
        <v>686</v>
      </c>
      <c r="G214" s="220" t="s">
        <v>152</v>
      </c>
      <c r="H214" s="221">
        <v>1.03</v>
      </c>
      <c r="I214" s="222"/>
      <c r="J214" s="223">
        <f>ROUND(I214*H214,2)</f>
        <v>0</v>
      </c>
      <c r="K214" s="219" t="s">
        <v>128</v>
      </c>
      <c r="L214" s="224"/>
      <c r="M214" s="225" t="s">
        <v>28</v>
      </c>
      <c r="N214" s="226" t="s">
        <v>44</v>
      </c>
      <c r="O214" s="65"/>
      <c r="P214" s="183">
        <f>O214*H214</f>
        <v>0</v>
      </c>
      <c r="Q214" s="183">
        <v>0.13200000000000001</v>
      </c>
      <c r="R214" s="183">
        <f>Q214*H214</f>
        <v>0.13596</v>
      </c>
      <c r="S214" s="183">
        <v>0</v>
      </c>
      <c r="T214" s="184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85" t="s">
        <v>177</v>
      </c>
      <c r="AT214" s="185" t="s">
        <v>173</v>
      </c>
      <c r="AU214" s="185" t="s">
        <v>83</v>
      </c>
      <c r="AY214" s="18" t="s">
        <v>122</v>
      </c>
      <c r="BE214" s="186">
        <f>IF(N214="základní",J214,0)</f>
        <v>0</v>
      </c>
      <c r="BF214" s="186">
        <f>IF(N214="snížená",J214,0)</f>
        <v>0</v>
      </c>
      <c r="BG214" s="186">
        <f>IF(N214="zákl. přenesená",J214,0)</f>
        <v>0</v>
      </c>
      <c r="BH214" s="186">
        <f>IF(N214="sníž. přenesená",J214,0)</f>
        <v>0</v>
      </c>
      <c r="BI214" s="186">
        <f>IF(N214="nulová",J214,0)</f>
        <v>0</v>
      </c>
      <c r="BJ214" s="18" t="s">
        <v>81</v>
      </c>
      <c r="BK214" s="186">
        <f>ROUND(I214*H214,2)</f>
        <v>0</v>
      </c>
      <c r="BL214" s="18" t="s">
        <v>129</v>
      </c>
      <c r="BM214" s="185" t="s">
        <v>687</v>
      </c>
    </row>
    <row r="215" spans="1:65" s="2" customFormat="1" ht="11.25">
      <c r="A215" s="35"/>
      <c r="B215" s="36"/>
      <c r="C215" s="37"/>
      <c r="D215" s="187" t="s">
        <v>131</v>
      </c>
      <c r="E215" s="37"/>
      <c r="F215" s="188" t="s">
        <v>686</v>
      </c>
      <c r="G215" s="37"/>
      <c r="H215" s="37"/>
      <c r="I215" s="189"/>
      <c r="J215" s="37"/>
      <c r="K215" s="37"/>
      <c r="L215" s="40"/>
      <c r="M215" s="190"/>
      <c r="N215" s="191"/>
      <c r="O215" s="65"/>
      <c r="P215" s="65"/>
      <c r="Q215" s="65"/>
      <c r="R215" s="65"/>
      <c r="S215" s="65"/>
      <c r="T215" s="66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8" t="s">
        <v>131</v>
      </c>
      <c r="AU215" s="18" t="s">
        <v>83</v>
      </c>
    </row>
    <row r="216" spans="1:65" s="13" customFormat="1" ht="11.25">
      <c r="B216" s="194"/>
      <c r="C216" s="195"/>
      <c r="D216" s="187" t="s">
        <v>135</v>
      </c>
      <c r="E216" s="196" t="s">
        <v>28</v>
      </c>
      <c r="F216" s="197" t="s">
        <v>81</v>
      </c>
      <c r="G216" s="195"/>
      <c r="H216" s="198">
        <v>1</v>
      </c>
      <c r="I216" s="199"/>
      <c r="J216" s="195"/>
      <c r="K216" s="195"/>
      <c r="L216" s="200"/>
      <c r="M216" s="201"/>
      <c r="N216" s="202"/>
      <c r="O216" s="202"/>
      <c r="P216" s="202"/>
      <c r="Q216" s="202"/>
      <c r="R216" s="202"/>
      <c r="S216" s="202"/>
      <c r="T216" s="203"/>
      <c r="AT216" s="204" t="s">
        <v>135</v>
      </c>
      <c r="AU216" s="204" t="s">
        <v>83</v>
      </c>
      <c r="AV216" s="13" t="s">
        <v>83</v>
      </c>
      <c r="AW216" s="13" t="s">
        <v>35</v>
      </c>
      <c r="AX216" s="13" t="s">
        <v>81</v>
      </c>
      <c r="AY216" s="204" t="s">
        <v>122</v>
      </c>
    </row>
    <row r="217" spans="1:65" s="13" customFormat="1" ht="11.25">
      <c r="B217" s="194"/>
      <c r="C217" s="195"/>
      <c r="D217" s="187" t="s">
        <v>135</v>
      </c>
      <c r="E217" s="195"/>
      <c r="F217" s="197" t="s">
        <v>688</v>
      </c>
      <c r="G217" s="195"/>
      <c r="H217" s="198">
        <v>1.03</v>
      </c>
      <c r="I217" s="199"/>
      <c r="J217" s="195"/>
      <c r="K217" s="195"/>
      <c r="L217" s="200"/>
      <c r="M217" s="201"/>
      <c r="N217" s="202"/>
      <c r="O217" s="202"/>
      <c r="P217" s="202"/>
      <c r="Q217" s="202"/>
      <c r="R217" s="202"/>
      <c r="S217" s="202"/>
      <c r="T217" s="203"/>
      <c r="AT217" s="204" t="s">
        <v>135</v>
      </c>
      <c r="AU217" s="204" t="s">
        <v>83</v>
      </c>
      <c r="AV217" s="13" t="s">
        <v>83</v>
      </c>
      <c r="AW217" s="13" t="s">
        <v>4</v>
      </c>
      <c r="AX217" s="13" t="s">
        <v>81</v>
      </c>
      <c r="AY217" s="204" t="s">
        <v>122</v>
      </c>
    </row>
    <row r="218" spans="1:65" s="12" customFormat="1" ht="22.9" customHeight="1">
      <c r="B218" s="158"/>
      <c r="C218" s="159"/>
      <c r="D218" s="160" t="s">
        <v>72</v>
      </c>
      <c r="E218" s="172" t="s">
        <v>177</v>
      </c>
      <c r="F218" s="172" t="s">
        <v>248</v>
      </c>
      <c r="G218" s="159"/>
      <c r="H218" s="159"/>
      <c r="I218" s="162"/>
      <c r="J218" s="173">
        <f>BK218</f>
        <v>0</v>
      </c>
      <c r="K218" s="159"/>
      <c r="L218" s="164"/>
      <c r="M218" s="165"/>
      <c r="N218" s="166"/>
      <c r="O218" s="166"/>
      <c r="P218" s="167">
        <f>SUM(P219:P249)</f>
        <v>0</v>
      </c>
      <c r="Q218" s="166"/>
      <c r="R218" s="167">
        <f>SUM(R219:R249)</f>
        <v>6.2544699999999986</v>
      </c>
      <c r="S218" s="166"/>
      <c r="T218" s="168">
        <f>SUM(T219:T249)</f>
        <v>4</v>
      </c>
      <c r="AR218" s="169" t="s">
        <v>81</v>
      </c>
      <c r="AT218" s="170" t="s">
        <v>72</v>
      </c>
      <c r="AU218" s="170" t="s">
        <v>81</v>
      </c>
      <c r="AY218" s="169" t="s">
        <v>122</v>
      </c>
      <c r="BK218" s="171">
        <f>SUM(BK219:BK249)</f>
        <v>0</v>
      </c>
    </row>
    <row r="219" spans="1:65" s="2" customFormat="1" ht="24.2" customHeight="1">
      <c r="A219" s="35"/>
      <c r="B219" s="36"/>
      <c r="C219" s="174" t="s">
        <v>308</v>
      </c>
      <c r="D219" s="174" t="s">
        <v>124</v>
      </c>
      <c r="E219" s="175" t="s">
        <v>250</v>
      </c>
      <c r="F219" s="176" t="s">
        <v>251</v>
      </c>
      <c r="G219" s="177" t="s">
        <v>252</v>
      </c>
      <c r="H219" s="178">
        <v>1</v>
      </c>
      <c r="I219" s="179"/>
      <c r="J219" s="180">
        <f>ROUND(I219*H219,2)</f>
        <v>0</v>
      </c>
      <c r="K219" s="176" t="s">
        <v>128</v>
      </c>
      <c r="L219" s="40"/>
      <c r="M219" s="181" t="s">
        <v>28</v>
      </c>
      <c r="N219" s="182" t="s">
        <v>44</v>
      </c>
      <c r="O219" s="65"/>
      <c r="P219" s="183">
        <f>O219*H219</f>
        <v>0</v>
      </c>
      <c r="Q219" s="183">
        <v>0.10037</v>
      </c>
      <c r="R219" s="183">
        <f>Q219*H219</f>
        <v>0.10037</v>
      </c>
      <c r="S219" s="183">
        <v>0.1</v>
      </c>
      <c r="T219" s="184">
        <f>S219*H219</f>
        <v>0.1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5" t="s">
        <v>129</v>
      </c>
      <c r="AT219" s="185" t="s">
        <v>124</v>
      </c>
      <c r="AU219" s="185" t="s">
        <v>83</v>
      </c>
      <c r="AY219" s="18" t="s">
        <v>122</v>
      </c>
      <c r="BE219" s="186">
        <f>IF(N219="základní",J219,0)</f>
        <v>0</v>
      </c>
      <c r="BF219" s="186">
        <f>IF(N219="snížená",J219,0)</f>
        <v>0</v>
      </c>
      <c r="BG219" s="186">
        <f>IF(N219="zákl. přenesená",J219,0)</f>
        <v>0</v>
      </c>
      <c r="BH219" s="186">
        <f>IF(N219="sníž. přenesená",J219,0)</f>
        <v>0</v>
      </c>
      <c r="BI219" s="186">
        <f>IF(N219="nulová",J219,0)</f>
        <v>0</v>
      </c>
      <c r="BJ219" s="18" t="s">
        <v>81</v>
      </c>
      <c r="BK219" s="186">
        <f>ROUND(I219*H219,2)</f>
        <v>0</v>
      </c>
      <c r="BL219" s="18" t="s">
        <v>129</v>
      </c>
      <c r="BM219" s="185" t="s">
        <v>689</v>
      </c>
    </row>
    <row r="220" spans="1:65" s="2" customFormat="1" ht="19.5">
      <c r="A220" s="35"/>
      <c r="B220" s="36"/>
      <c r="C220" s="37"/>
      <c r="D220" s="187" t="s">
        <v>131</v>
      </c>
      <c r="E220" s="37"/>
      <c r="F220" s="188" t="s">
        <v>251</v>
      </c>
      <c r="G220" s="37"/>
      <c r="H220" s="37"/>
      <c r="I220" s="189"/>
      <c r="J220" s="37"/>
      <c r="K220" s="37"/>
      <c r="L220" s="40"/>
      <c r="M220" s="190"/>
      <c r="N220" s="191"/>
      <c r="O220" s="65"/>
      <c r="P220" s="65"/>
      <c r="Q220" s="65"/>
      <c r="R220" s="65"/>
      <c r="S220" s="65"/>
      <c r="T220" s="66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8" t="s">
        <v>131</v>
      </c>
      <c r="AU220" s="18" t="s">
        <v>83</v>
      </c>
    </row>
    <row r="221" spans="1:65" s="2" customFormat="1" ht="11.25">
      <c r="A221" s="35"/>
      <c r="B221" s="36"/>
      <c r="C221" s="37"/>
      <c r="D221" s="192" t="s">
        <v>133</v>
      </c>
      <c r="E221" s="37"/>
      <c r="F221" s="193" t="s">
        <v>254</v>
      </c>
      <c r="G221" s="37"/>
      <c r="H221" s="37"/>
      <c r="I221" s="189"/>
      <c r="J221" s="37"/>
      <c r="K221" s="37"/>
      <c r="L221" s="40"/>
      <c r="M221" s="190"/>
      <c r="N221" s="191"/>
      <c r="O221" s="65"/>
      <c r="P221" s="65"/>
      <c r="Q221" s="65"/>
      <c r="R221" s="65"/>
      <c r="S221" s="65"/>
      <c r="T221" s="66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8" t="s">
        <v>133</v>
      </c>
      <c r="AU221" s="18" t="s">
        <v>83</v>
      </c>
    </row>
    <row r="222" spans="1:65" s="13" customFormat="1" ht="11.25">
      <c r="B222" s="194"/>
      <c r="C222" s="195"/>
      <c r="D222" s="187" t="s">
        <v>135</v>
      </c>
      <c r="E222" s="196" t="s">
        <v>28</v>
      </c>
      <c r="F222" s="197" t="s">
        <v>690</v>
      </c>
      <c r="G222" s="195"/>
      <c r="H222" s="198">
        <v>1</v>
      </c>
      <c r="I222" s="199"/>
      <c r="J222" s="195"/>
      <c r="K222" s="195"/>
      <c r="L222" s="200"/>
      <c r="M222" s="201"/>
      <c r="N222" s="202"/>
      <c r="O222" s="202"/>
      <c r="P222" s="202"/>
      <c r="Q222" s="202"/>
      <c r="R222" s="202"/>
      <c r="S222" s="202"/>
      <c r="T222" s="203"/>
      <c r="AT222" s="204" t="s">
        <v>135</v>
      </c>
      <c r="AU222" s="204" t="s">
        <v>83</v>
      </c>
      <c r="AV222" s="13" t="s">
        <v>83</v>
      </c>
      <c r="AW222" s="13" t="s">
        <v>35</v>
      </c>
      <c r="AX222" s="13" t="s">
        <v>81</v>
      </c>
      <c r="AY222" s="204" t="s">
        <v>122</v>
      </c>
    </row>
    <row r="223" spans="1:65" s="2" customFormat="1" ht="37.9" customHeight="1">
      <c r="A223" s="35"/>
      <c r="B223" s="36"/>
      <c r="C223" s="174" t="s">
        <v>314</v>
      </c>
      <c r="D223" s="174" t="s">
        <v>124</v>
      </c>
      <c r="E223" s="175" t="s">
        <v>257</v>
      </c>
      <c r="F223" s="176" t="s">
        <v>258</v>
      </c>
      <c r="G223" s="177" t="s">
        <v>252</v>
      </c>
      <c r="H223" s="178">
        <v>3</v>
      </c>
      <c r="I223" s="179"/>
      <c r="J223" s="180">
        <f>ROUND(I223*H223,2)</f>
        <v>0</v>
      </c>
      <c r="K223" s="176" t="s">
        <v>128</v>
      </c>
      <c r="L223" s="40"/>
      <c r="M223" s="181" t="s">
        <v>28</v>
      </c>
      <c r="N223" s="182" t="s">
        <v>44</v>
      </c>
      <c r="O223" s="65"/>
      <c r="P223" s="183">
        <f>O223*H223</f>
        <v>0</v>
      </c>
      <c r="Q223" s="183">
        <v>0.52254</v>
      </c>
      <c r="R223" s="183">
        <f>Q223*H223</f>
        <v>1.56762</v>
      </c>
      <c r="S223" s="183">
        <v>0.5</v>
      </c>
      <c r="T223" s="184">
        <f>S223*H223</f>
        <v>1.5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85" t="s">
        <v>129</v>
      </c>
      <c r="AT223" s="185" t="s">
        <v>124</v>
      </c>
      <c r="AU223" s="185" t="s">
        <v>83</v>
      </c>
      <c r="AY223" s="18" t="s">
        <v>122</v>
      </c>
      <c r="BE223" s="186">
        <f>IF(N223="základní",J223,0)</f>
        <v>0</v>
      </c>
      <c r="BF223" s="186">
        <f>IF(N223="snížená",J223,0)</f>
        <v>0</v>
      </c>
      <c r="BG223" s="186">
        <f>IF(N223="zákl. přenesená",J223,0)</f>
        <v>0</v>
      </c>
      <c r="BH223" s="186">
        <f>IF(N223="sníž. přenesená",J223,0)</f>
        <v>0</v>
      </c>
      <c r="BI223" s="186">
        <f>IF(N223="nulová",J223,0)</f>
        <v>0</v>
      </c>
      <c r="BJ223" s="18" t="s">
        <v>81</v>
      </c>
      <c r="BK223" s="186">
        <f>ROUND(I223*H223,2)</f>
        <v>0</v>
      </c>
      <c r="BL223" s="18" t="s">
        <v>129</v>
      </c>
      <c r="BM223" s="185" t="s">
        <v>691</v>
      </c>
    </row>
    <row r="224" spans="1:65" s="2" customFormat="1" ht="29.25">
      <c r="A224" s="35"/>
      <c r="B224" s="36"/>
      <c r="C224" s="37"/>
      <c r="D224" s="187" t="s">
        <v>131</v>
      </c>
      <c r="E224" s="37"/>
      <c r="F224" s="188" t="s">
        <v>260</v>
      </c>
      <c r="G224" s="37"/>
      <c r="H224" s="37"/>
      <c r="I224" s="189"/>
      <c r="J224" s="37"/>
      <c r="K224" s="37"/>
      <c r="L224" s="40"/>
      <c r="M224" s="190"/>
      <c r="N224" s="191"/>
      <c r="O224" s="65"/>
      <c r="P224" s="65"/>
      <c r="Q224" s="65"/>
      <c r="R224" s="65"/>
      <c r="S224" s="65"/>
      <c r="T224" s="66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8" t="s">
        <v>131</v>
      </c>
      <c r="AU224" s="18" t="s">
        <v>83</v>
      </c>
    </row>
    <row r="225" spans="1:65" s="2" customFormat="1" ht="11.25">
      <c r="A225" s="35"/>
      <c r="B225" s="36"/>
      <c r="C225" s="37"/>
      <c r="D225" s="192" t="s">
        <v>133</v>
      </c>
      <c r="E225" s="37"/>
      <c r="F225" s="193" t="s">
        <v>261</v>
      </c>
      <c r="G225" s="37"/>
      <c r="H225" s="37"/>
      <c r="I225" s="189"/>
      <c r="J225" s="37"/>
      <c r="K225" s="37"/>
      <c r="L225" s="40"/>
      <c r="M225" s="190"/>
      <c r="N225" s="191"/>
      <c r="O225" s="65"/>
      <c r="P225" s="65"/>
      <c r="Q225" s="65"/>
      <c r="R225" s="65"/>
      <c r="S225" s="65"/>
      <c r="T225" s="66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18" t="s">
        <v>133</v>
      </c>
      <c r="AU225" s="18" t="s">
        <v>83</v>
      </c>
    </row>
    <row r="226" spans="1:65" s="13" customFormat="1" ht="11.25">
      <c r="B226" s="194"/>
      <c r="C226" s="195"/>
      <c r="D226" s="187" t="s">
        <v>135</v>
      </c>
      <c r="E226" s="196" t="s">
        <v>28</v>
      </c>
      <c r="F226" s="197" t="s">
        <v>692</v>
      </c>
      <c r="G226" s="195"/>
      <c r="H226" s="198">
        <v>3</v>
      </c>
      <c r="I226" s="199"/>
      <c r="J226" s="195"/>
      <c r="K226" s="195"/>
      <c r="L226" s="200"/>
      <c r="M226" s="201"/>
      <c r="N226" s="202"/>
      <c r="O226" s="202"/>
      <c r="P226" s="202"/>
      <c r="Q226" s="202"/>
      <c r="R226" s="202"/>
      <c r="S226" s="202"/>
      <c r="T226" s="203"/>
      <c r="AT226" s="204" t="s">
        <v>135</v>
      </c>
      <c r="AU226" s="204" t="s">
        <v>83</v>
      </c>
      <c r="AV226" s="13" t="s">
        <v>83</v>
      </c>
      <c r="AW226" s="13" t="s">
        <v>35</v>
      </c>
      <c r="AX226" s="13" t="s">
        <v>81</v>
      </c>
      <c r="AY226" s="204" t="s">
        <v>122</v>
      </c>
    </row>
    <row r="227" spans="1:65" s="2" customFormat="1" ht="24.2" customHeight="1">
      <c r="A227" s="35"/>
      <c r="B227" s="36"/>
      <c r="C227" s="174" t="s">
        <v>320</v>
      </c>
      <c r="D227" s="174" t="s">
        <v>124</v>
      </c>
      <c r="E227" s="175" t="s">
        <v>264</v>
      </c>
      <c r="F227" s="176" t="s">
        <v>265</v>
      </c>
      <c r="G227" s="177" t="s">
        <v>252</v>
      </c>
      <c r="H227" s="178">
        <v>8</v>
      </c>
      <c r="I227" s="179"/>
      <c r="J227" s="180">
        <f>ROUND(I227*H227,2)</f>
        <v>0</v>
      </c>
      <c r="K227" s="176" t="s">
        <v>128</v>
      </c>
      <c r="L227" s="40"/>
      <c r="M227" s="181" t="s">
        <v>28</v>
      </c>
      <c r="N227" s="182" t="s">
        <v>44</v>
      </c>
      <c r="O227" s="65"/>
      <c r="P227" s="183">
        <f>O227*H227</f>
        <v>0</v>
      </c>
      <c r="Q227" s="183">
        <v>0.53325999999999996</v>
      </c>
      <c r="R227" s="183">
        <f>Q227*H227</f>
        <v>4.2660799999999997</v>
      </c>
      <c r="S227" s="183">
        <v>0.3</v>
      </c>
      <c r="T227" s="184">
        <f>S227*H227</f>
        <v>2.4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5" t="s">
        <v>129</v>
      </c>
      <c r="AT227" s="185" t="s">
        <v>124</v>
      </c>
      <c r="AU227" s="185" t="s">
        <v>83</v>
      </c>
      <c r="AY227" s="18" t="s">
        <v>122</v>
      </c>
      <c r="BE227" s="186">
        <f>IF(N227="základní",J227,0)</f>
        <v>0</v>
      </c>
      <c r="BF227" s="186">
        <f>IF(N227="snížená",J227,0)</f>
        <v>0</v>
      </c>
      <c r="BG227" s="186">
        <f>IF(N227="zákl. přenesená",J227,0)</f>
        <v>0</v>
      </c>
      <c r="BH227" s="186">
        <f>IF(N227="sníž. přenesená",J227,0)</f>
        <v>0</v>
      </c>
      <c r="BI227" s="186">
        <f>IF(N227="nulová",J227,0)</f>
        <v>0</v>
      </c>
      <c r="BJ227" s="18" t="s">
        <v>81</v>
      </c>
      <c r="BK227" s="186">
        <f>ROUND(I227*H227,2)</f>
        <v>0</v>
      </c>
      <c r="BL227" s="18" t="s">
        <v>129</v>
      </c>
      <c r="BM227" s="185" t="s">
        <v>693</v>
      </c>
    </row>
    <row r="228" spans="1:65" s="2" customFormat="1" ht="19.5">
      <c r="A228" s="35"/>
      <c r="B228" s="36"/>
      <c r="C228" s="37"/>
      <c r="D228" s="187" t="s">
        <v>131</v>
      </c>
      <c r="E228" s="37"/>
      <c r="F228" s="188" t="s">
        <v>267</v>
      </c>
      <c r="G228" s="37"/>
      <c r="H228" s="37"/>
      <c r="I228" s="189"/>
      <c r="J228" s="37"/>
      <c r="K228" s="37"/>
      <c r="L228" s="40"/>
      <c r="M228" s="190"/>
      <c r="N228" s="191"/>
      <c r="O228" s="65"/>
      <c r="P228" s="65"/>
      <c r="Q228" s="65"/>
      <c r="R228" s="65"/>
      <c r="S228" s="65"/>
      <c r="T228" s="66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8" t="s">
        <v>131</v>
      </c>
      <c r="AU228" s="18" t="s">
        <v>83</v>
      </c>
    </row>
    <row r="229" spans="1:65" s="2" customFormat="1" ht="11.25">
      <c r="A229" s="35"/>
      <c r="B229" s="36"/>
      <c r="C229" s="37"/>
      <c r="D229" s="192" t="s">
        <v>133</v>
      </c>
      <c r="E229" s="37"/>
      <c r="F229" s="193" t="s">
        <v>268</v>
      </c>
      <c r="G229" s="37"/>
      <c r="H229" s="37"/>
      <c r="I229" s="189"/>
      <c r="J229" s="37"/>
      <c r="K229" s="37"/>
      <c r="L229" s="40"/>
      <c r="M229" s="190"/>
      <c r="N229" s="191"/>
      <c r="O229" s="65"/>
      <c r="P229" s="65"/>
      <c r="Q229" s="65"/>
      <c r="R229" s="65"/>
      <c r="S229" s="65"/>
      <c r="T229" s="66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8" t="s">
        <v>133</v>
      </c>
      <c r="AU229" s="18" t="s">
        <v>83</v>
      </c>
    </row>
    <row r="230" spans="1:65" s="13" customFormat="1" ht="11.25">
      <c r="B230" s="194"/>
      <c r="C230" s="195"/>
      <c r="D230" s="187" t="s">
        <v>135</v>
      </c>
      <c r="E230" s="196" t="s">
        <v>28</v>
      </c>
      <c r="F230" s="197" t="s">
        <v>694</v>
      </c>
      <c r="G230" s="195"/>
      <c r="H230" s="198">
        <v>4</v>
      </c>
      <c r="I230" s="199"/>
      <c r="J230" s="195"/>
      <c r="K230" s="195"/>
      <c r="L230" s="200"/>
      <c r="M230" s="201"/>
      <c r="N230" s="202"/>
      <c r="O230" s="202"/>
      <c r="P230" s="202"/>
      <c r="Q230" s="202"/>
      <c r="R230" s="202"/>
      <c r="S230" s="202"/>
      <c r="T230" s="203"/>
      <c r="AT230" s="204" t="s">
        <v>135</v>
      </c>
      <c r="AU230" s="204" t="s">
        <v>83</v>
      </c>
      <c r="AV230" s="13" t="s">
        <v>83</v>
      </c>
      <c r="AW230" s="13" t="s">
        <v>35</v>
      </c>
      <c r="AX230" s="13" t="s">
        <v>73</v>
      </c>
      <c r="AY230" s="204" t="s">
        <v>122</v>
      </c>
    </row>
    <row r="231" spans="1:65" s="13" customFormat="1" ht="11.25">
      <c r="B231" s="194"/>
      <c r="C231" s="195"/>
      <c r="D231" s="187" t="s">
        <v>135</v>
      </c>
      <c r="E231" s="196" t="s">
        <v>28</v>
      </c>
      <c r="F231" s="197" t="s">
        <v>695</v>
      </c>
      <c r="G231" s="195"/>
      <c r="H231" s="198">
        <v>4</v>
      </c>
      <c r="I231" s="199"/>
      <c r="J231" s="195"/>
      <c r="K231" s="195"/>
      <c r="L231" s="200"/>
      <c r="M231" s="201"/>
      <c r="N231" s="202"/>
      <c r="O231" s="202"/>
      <c r="P231" s="202"/>
      <c r="Q231" s="202"/>
      <c r="R231" s="202"/>
      <c r="S231" s="202"/>
      <c r="T231" s="203"/>
      <c r="AT231" s="204" t="s">
        <v>135</v>
      </c>
      <c r="AU231" s="204" t="s">
        <v>83</v>
      </c>
      <c r="AV231" s="13" t="s">
        <v>83</v>
      </c>
      <c r="AW231" s="13" t="s">
        <v>35</v>
      </c>
      <c r="AX231" s="13" t="s">
        <v>73</v>
      </c>
      <c r="AY231" s="204" t="s">
        <v>122</v>
      </c>
    </row>
    <row r="232" spans="1:65" s="14" customFormat="1" ht="11.25">
      <c r="B232" s="205"/>
      <c r="C232" s="206"/>
      <c r="D232" s="187" t="s">
        <v>135</v>
      </c>
      <c r="E232" s="207" t="s">
        <v>28</v>
      </c>
      <c r="F232" s="208" t="s">
        <v>157</v>
      </c>
      <c r="G232" s="206"/>
      <c r="H232" s="209">
        <v>8</v>
      </c>
      <c r="I232" s="210"/>
      <c r="J232" s="206"/>
      <c r="K232" s="206"/>
      <c r="L232" s="211"/>
      <c r="M232" s="212"/>
      <c r="N232" s="213"/>
      <c r="O232" s="213"/>
      <c r="P232" s="213"/>
      <c r="Q232" s="213"/>
      <c r="R232" s="213"/>
      <c r="S232" s="213"/>
      <c r="T232" s="214"/>
      <c r="AT232" s="215" t="s">
        <v>135</v>
      </c>
      <c r="AU232" s="215" t="s">
        <v>83</v>
      </c>
      <c r="AV232" s="14" t="s">
        <v>129</v>
      </c>
      <c r="AW232" s="14" t="s">
        <v>35</v>
      </c>
      <c r="AX232" s="14" t="s">
        <v>81</v>
      </c>
      <c r="AY232" s="215" t="s">
        <v>122</v>
      </c>
    </row>
    <row r="233" spans="1:65" s="2" customFormat="1" ht="16.5" customHeight="1">
      <c r="A233" s="35"/>
      <c r="B233" s="36"/>
      <c r="C233" s="217" t="s">
        <v>326</v>
      </c>
      <c r="D233" s="217" t="s">
        <v>173</v>
      </c>
      <c r="E233" s="218" t="s">
        <v>696</v>
      </c>
      <c r="F233" s="219" t="s">
        <v>697</v>
      </c>
      <c r="G233" s="220" t="s">
        <v>252</v>
      </c>
      <c r="H233" s="221">
        <v>3</v>
      </c>
      <c r="I233" s="222"/>
      <c r="J233" s="223">
        <f>ROUND(I233*H233,2)</f>
        <v>0</v>
      </c>
      <c r="K233" s="219" t="s">
        <v>128</v>
      </c>
      <c r="L233" s="224"/>
      <c r="M233" s="225" t="s">
        <v>28</v>
      </c>
      <c r="N233" s="226" t="s">
        <v>44</v>
      </c>
      <c r="O233" s="65"/>
      <c r="P233" s="183">
        <f>O233*H233</f>
        <v>0</v>
      </c>
      <c r="Q233" s="183">
        <v>5.0599999999999999E-2</v>
      </c>
      <c r="R233" s="183">
        <f>Q233*H233</f>
        <v>0.15179999999999999</v>
      </c>
      <c r="S233" s="183">
        <v>0</v>
      </c>
      <c r="T233" s="184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85" t="s">
        <v>177</v>
      </c>
      <c r="AT233" s="185" t="s">
        <v>173</v>
      </c>
      <c r="AU233" s="185" t="s">
        <v>83</v>
      </c>
      <c r="AY233" s="18" t="s">
        <v>122</v>
      </c>
      <c r="BE233" s="186">
        <f>IF(N233="základní",J233,0)</f>
        <v>0</v>
      </c>
      <c r="BF233" s="186">
        <f>IF(N233="snížená",J233,0)</f>
        <v>0</v>
      </c>
      <c r="BG233" s="186">
        <f>IF(N233="zákl. přenesená",J233,0)</f>
        <v>0</v>
      </c>
      <c r="BH233" s="186">
        <f>IF(N233="sníž. přenesená",J233,0)</f>
        <v>0</v>
      </c>
      <c r="BI233" s="186">
        <f>IF(N233="nulová",J233,0)</f>
        <v>0</v>
      </c>
      <c r="BJ233" s="18" t="s">
        <v>81</v>
      </c>
      <c r="BK233" s="186">
        <f>ROUND(I233*H233,2)</f>
        <v>0</v>
      </c>
      <c r="BL233" s="18" t="s">
        <v>129</v>
      </c>
      <c r="BM233" s="185" t="s">
        <v>698</v>
      </c>
    </row>
    <row r="234" spans="1:65" s="2" customFormat="1" ht="11.25">
      <c r="A234" s="35"/>
      <c r="B234" s="36"/>
      <c r="C234" s="37"/>
      <c r="D234" s="187" t="s">
        <v>131</v>
      </c>
      <c r="E234" s="37"/>
      <c r="F234" s="188" t="s">
        <v>697</v>
      </c>
      <c r="G234" s="37"/>
      <c r="H234" s="37"/>
      <c r="I234" s="189"/>
      <c r="J234" s="37"/>
      <c r="K234" s="37"/>
      <c r="L234" s="40"/>
      <c r="M234" s="190"/>
      <c r="N234" s="191"/>
      <c r="O234" s="65"/>
      <c r="P234" s="65"/>
      <c r="Q234" s="65"/>
      <c r="R234" s="65"/>
      <c r="S234" s="65"/>
      <c r="T234" s="66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8" t="s">
        <v>131</v>
      </c>
      <c r="AU234" s="18" t="s">
        <v>83</v>
      </c>
    </row>
    <row r="235" spans="1:65" s="2" customFormat="1" ht="19.5">
      <c r="A235" s="35"/>
      <c r="B235" s="36"/>
      <c r="C235" s="37"/>
      <c r="D235" s="187" t="s">
        <v>164</v>
      </c>
      <c r="E235" s="37"/>
      <c r="F235" s="216" t="s">
        <v>699</v>
      </c>
      <c r="G235" s="37"/>
      <c r="H235" s="37"/>
      <c r="I235" s="189"/>
      <c r="J235" s="37"/>
      <c r="K235" s="37"/>
      <c r="L235" s="40"/>
      <c r="M235" s="190"/>
      <c r="N235" s="191"/>
      <c r="O235" s="65"/>
      <c r="P235" s="65"/>
      <c r="Q235" s="65"/>
      <c r="R235" s="65"/>
      <c r="S235" s="65"/>
      <c r="T235" s="66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8" t="s">
        <v>164</v>
      </c>
      <c r="AU235" s="18" t="s">
        <v>83</v>
      </c>
    </row>
    <row r="236" spans="1:65" s="13" customFormat="1" ht="11.25">
      <c r="B236" s="194"/>
      <c r="C236" s="195"/>
      <c r="D236" s="187" t="s">
        <v>135</v>
      </c>
      <c r="E236" s="196" t="s">
        <v>28</v>
      </c>
      <c r="F236" s="197" t="s">
        <v>143</v>
      </c>
      <c r="G236" s="195"/>
      <c r="H236" s="198">
        <v>3</v>
      </c>
      <c r="I236" s="199"/>
      <c r="J236" s="195"/>
      <c r="K236" s="195"/>
      <c r="L236" s="200"/>
      <c r="M236" s="201"/>
      <c r="N236" s="202"/>
      <c r="O236" s="202"/>
      <c r="P236" s="202"/>
      <c r="Q236" s="202"/>
      <c r="R236" s="202"/>
      <c r="S236" s="202"/>
      <c r="T236" s="203"/>
      <c r="AT236" s="204" t="s">
        <v>135</v>
      </c>
      <c r="AU236" s="204" t="s">
        <v>83</v>
      </c>
      <c r="AV236" s="13" t="s">
        <v>83</v>
      </c>
      <c r="AW236" s="13" t="s">
        <v>35</v>
      </c>
      <c r="AX236" s="13" t="s">
        <v>81</v>
      </c>
      <c r="AY236" s="204" t="s">
        <v>122</v>
      </c>
    </row>
    <row r="237" spans="1:65" s="2" customFormat="1" ht="24.2" customHeight="1">
      <c r="A237" s="35"/>
      <c r="B237" s="36"/>
      <c r="C237" s="217" t="s">
        <v>332</v>
      </c>
      <c r="D237" s="217" t="s">
        <v>173</v>
      </c>
      <c r="E237" s="218" t="s">
        <v>700</v>
      </c>
      <c r="F237" s="219" t="s">
        <v>701</v>
      </c>
      <c r="G237" s="220" t="s">
        <v>252</v>
      </c>
      <c r="H237" s="221">
        <v>3</v>
      </c>
      <c r="I237" s="222"/>
      <c r="J237" s="223">
        <f>ROUND(I237*H237,2)</f>
        <v>0</v>
      </c>
      <c r="K237" s="219" t="s">
        <v>128</v>
      </c>
      <c r="L237" s="224"/>
      <c r="M237" s="225" t="s">
        <v>28</v>
      </c>
      <c r="N237" s="226" t="s">
        <v>44</v>
      </c>
      <c r="O237" s="65"/>
      <c r="P237" s="183">
        <f>O237*H237</f>
        <v>0</v>
      </c>
      <c r="Q237" s="183">
        <v>6.0000000000000001E-3</v>
      </c>
      <c r="R237" s="183">
        <f>Q237*H237</f>
        <v>1.8000000000000002E-2</v>
      </c>
      <c r="S237" s="183">
        <v>0</v>
      </c>
      <c r="T237" s="184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85" t="s">
        <v>177</v>
      </c>
      <c r="AT237" s="185" t="s">
        <v>173</v>
      </c>
      <c r="AU237" s="185" t="s">
        <v>83</v>
      </c>
      <c r="AY237" s="18" t="s">
        <v>122</v>
      </c>
      <c r="BE237" s="186">
        <f>IF(N237="základní",J237,0)</f>
        <v>0</v>
      </c>
      <c r="BF237" s="186">
        <f>IF(N237="snížená",J237,0)</f>
        <v>0</v>
      </c>
      <c r="BG237" s="186">
        <f>IF(N237="zákl. přenesená",J237,0)</f>
        <v>0</v>
      </c>
      <c r="BH237" s="186">
        <f>IF(N237="sníž. přenesená",J237,0)</f>
        <v>0</v>
      </c>
      <c r="BI237" s="186">
        <f>IF(N237="nulová",J237,0)</f>
        <v>0</v>
      </c>
      <c r="BJ237" s="18" t="s">
        <v>81</v>
      </c>
      <c r="BK237" s="186">
        <f>ROUND(I237*H237,2)</f>
        <v>0</v>
      </c>
      <c r="BL237" s="18" t="s">
        <v>129</v>
      </c>
      <c r="BM237" s="185" t="s">
        <v>702</v>
      </c>
    </row>
    <row r="238" spans="1:65" s="2" customFormat="1" ht="11.25">
      <c r="A238" s="35"/>
      <c r="B238" s="36"/>
      <c r="C238" s="37"/>
      <c r="D238" s="187" t="s">
        <v>131</v>
      </c>
      <c r="E238" s="37"/>
      <c r="F238" s="188" t="s">
        <v>701</v>
      </c>
      <c r="G238" s="37"/>
      <c r="H238" s="37"/>
      <c r="I238" s="189"/>
      <c r="J238" s="37"/>
      <c r="K238" s="37"/>
      <c r="L238" s="40"/>
      <c r="M238" s="190"/>
      <c r="N238" s="191"/>
      <c r="O238" s="65"/>
      <c r="P238" s="65"/>
      <c r="Q238" s="65"/>
      <c r="R238" s="65"/>
      <c r="S238" s="65"/>
      <c r="T238" s="66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8" t="s">
        <v>131</v>
      </c>
      <c r="AU238" s="18" t="s">
        <v>83</v>
      </c>
    </row>
    <row r="239" spans="1:65" s="13" customFormat="1" ht="11.25">
      <c r="B239" s="194"/>
      <c r="C239" s="195"/>
      <c r="D239" s="187" t="s">
        <v>135</v>
      </c>
      <c r="E239" s="196" t="s">
        <v>28</v>
      </c>
      <c r="F239" s="197" t="s">
        <v>143</v>
      </c>
      <c r="G239" s="195"/>
      <c r="H239" s="198">
        <v>3</v>
      </c>
      <c r="I239" s="199"/>
      <c r="J239" s="195"/>
      <c r="K239" s="195"/>
      <c r="L239" s="200"/>
      <c r="M239" s="201"/>
      <c r="N239" s="202"/>
      <c r="O239" s="202"/>
      <c r="P239" s="202"/>
      <c r="Q239" s="202"/>
      <c r="R239" s="202"/>
      <c r="S239" s="202"/>
      <c r="T239" s="203"/>
      <c r="AT239" s="204" t="s">
        <v>135</v>
      </c>
      <c r="AU239" s="204" t="s">
        <v>83</v>
      </c>
      <c r="AV239" s="13" t="s">
        <v>83</v>
      </c>
      <c r="AW239" s="13" t="s">
        <v>35</v>
      </c>
      <c r="AX239" s="13" t="s">
        <v>81</v>
      </c>
      <c r="AY239" s="204" t="s">
        <v>122</v>
      </c>
    </row>
    <row r="240" spans="1:65" s="2" customFormat="1" ht="24.2" customHeight="1">
      <c r="A240" s="35"/>
      <c r="B240" s="36"/>
      <c r="C240" s="217" t="s">
        <v>338</v>
      </c>
      <c r="D240" s="217" t="s">
        <v>173</v>
      </c>
      <c r="E240" s="218" t="s">
        <v>703</v>
      </c>
      <c r="F240" s="219" t="s">
        <v>704</v>
      </c>
      <c r="G240" s="220" t="s">
        <v>252</v>
      </c>
      <c r="H240" s="221">
        <v>4</v>
      </c>
      <c r="I240" s="222"/>
      <c r="J240" s="223">
        <f>ROUND(I240*H240,2)</f>
        <v>0</v>
      </c>
      <c r="K240" s="219" t="s">
        <v>128</v>
      </c>
      <c r="L240" s="224"/>
      <c r="M240" s="225" t="s">
        <v>28</v>
      </c>
      <c r="N240" s="226" t="s">
        <v>44</v>
      </c>
      <c r="O240" s="65"/>
      <c r="P240" s="183">
        <f>O240*H240</f>
        <v>0</v>
      </c>
      <c r="Q240" s="183">
        <v>2.7E-2</v>
      </c>
      <c r="R240" s="183">
        <f>Q240*H240</f>
        <v>0.108</v>
      </c>
      <c r="S240" s="183">
        <v>0</v>
      </c>
      <c r="T240" s="184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85" t="s">
        <v>177</v>
      </c>
      <c r="AT240" s="185" t="s">
        <v>173</v>
      </c>
      <c r="AU240" s="185" t="s">
        <v>83</v>
      </c>
      <c r="AY240" s="18" t="s">
        <v>122</v>
      </c>
      <c r="BE240" s="186">
        <f>IF(N240="základní",J240,0)</f>
        <v>0</v>
      </c>
      <c r="BF240" s="186">
        <f>IF(N240="snížená",J240,0)</f>
        <v>0</v>
      </c>
      <c r="BG240" s="186">
        <f>IF(N240="zákl. přenesená",J240,0)</f>
        <v>0</v>
      </c>
      <c r="BH240" s="186">
        <f>IF(N240="sníž. přenesená",J240,0)</f>
        <v>0</v>
      </c>
      <c r="BI240" s="186">
        <f>IF(N240="nulová",J240,0)</f>
        <v>0</v>
      </c>
      <c r="BJ240" s="18" t="s">
        <v>81</v>
      </c>
      <c r="BK240" s="186">
        <f>ROUND(I240*H240,2)</f>
        <v>0</v>
      </c>
      <c r="BL240" s="18" t="s">
        <v>129</v>
      </c>
      <c r="BM240" s="185" t="s">
        <v>705</v>
      </c>
    </row>
    <row r="241" spans="1:65" s="2" customFormat="1" ht="11.25">
      <c r="A241" s="35"/>
      <c r="B241" s="36"/>
      <c r="C241" s="37"/>
      <c r="D241" s="187" t="s">
        <v>131</v>
      </c>
      <c r="E241" s="37"/>
      <c r="F241" s="188" t="s">
        <v>704</v>
      </c>
      <c r="G241" s="37"/>
      <c r="H241" s="37"/>
      <c r="I241" s="189"/>
      <c r="J241" s="37"/>
      <c r="K241" s="37"/>
      <c r="L241" s="40"/>
      <c r="M241" s="190"/>
      <c r="N241" s="191"/>
      <c r="O241" s="65"/>
      <c r="P241" s="65"/>
      <c r="Q241" s="65"/>
      <c r="R241" s="65"/>
      <c r="S241" s="65"/>
      <c r="T241" s="66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8" t="s">
        <v>131</v>
      </c>
      <c r="AU241" s="18" t="s">
        <v>83</v>
      </c>
    </row>
    <row r="242" spans="1:65" s="13" customFormat="1" ht="11.25">
      <c r="B242" s="194"/>
      <c r="C242" s="195"/>
      <c r="D242" s="187" t="s">
        <v>135</v>
      </c>
      <c r="E242" s="196" t="s">
        <v>28</v>
      </c>
      <c r="F242" s="197" t="s">
        <v>129</v>
      </c>
      <c r="G242" s="195"/>
      <c r="H242" s="198">
        <v>4</v>
      </c>
      <c r="I242" s="199"/>
      <c r="J242" s="195"/>
      <c r="K242" s="195"/>
      <c r="L242" s="200"/>
      <c r="M242" s="201"/>
      <c r="N242" s="202"/>
      <c r="O242" s="202"/>
      <c r="P242" s="202"/>
      <c r="Q242" s="202"/>
      <c r="R242" s="202"/>
      <c r="S242" s="202"/>
      <c r="T242" s="203"/>
      <c r="AT242" s="204" t="s">
        <v>135</v>
      </c>
      <c r="AU242" s="204" t="s">
        <v>83</v>
      </c>
      <c r="AV242" s="13" t="s">
        <v>83</v>
      </c>
      <c r="AW242" s="13" t="s">
        <v>35</v>
      </c>
      <c r="AX242" s="13" t="s">
        <v>81</v>
      </c>
      <c r="AY242" s="204" t="s">
        <v>122</v>
      </c>
    </row>
    <row r="243" spans="1:65" s="2" customFormat="1" ht="16.5" customHeight="1">
      <c r="A243" s="35"/>
      <c r="B243" s="36"/>
      <c r="C243" s="217" t="s">
        <v>345</v>
      </c>
      <c r="D243" s="217" t="s">
        <v>173</v>
      </c>
      <c r="E243" s="218" t="s">
        <v>706</v>
      </c>
      <c r="F243" s="219" t="s">
        <v>707</v>
      </c>
      <c r="G243" s="220" t="s">
        <v>252</v>
      </c>
      <c r="H243" s="221">
        <v>1</v>
      </c>
      <c r="I243" s="222"/>
      <c r="J243" s="223">
        <f>ROUND(I243*H243,2)</f>
        <v>0</v>
      </c>
      <c r="K243" s="219" t="s">
        <v>128</v>
      </c>
      <c r="L243" s="224"/>
      <c r="M243" s="225" t="s">
        <v>28</v>
      </c>
      <c r="N243" s="226" t="s">
        <v>44</v>
      </c>
      <c r="O243" s="65"/>
      <c r="P243" s="183">
        <f>O243*H243</f>
        <v>0</v>
      </c>
      <c r="Q243" s="183">
        <v>3.8600000000000002E-2</v>
      </c>
      <c r="R243" s="183">
        <f>Q243*H243</f>
        <v>3.8600000000000002E-2</v>
      </c>
      <c r="S243" s="183">
        <v>0</v>
      </c>
      <c r="T243" s="184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85" t="s">
        <v>177</v>
      </c>
      <c r="AT243" s="185" t="s">
        <v>173</v>
      </c>
      <c r="AU243" s="185" t="s">
        <v>83</v>
      </c>
      <c r="AY243" s="18" t="s">
        <v>122</v>
      </c>
      <c r="BE243" s="186">
        <f>IF(N243="základní",J243,0)</f>
        <v>0</v>
      </c>
      <c r="BF243" s="186">
        <f>IF(N243="snížená",J243,0)</f>
        <v>0</v>
      </c>
      <c r="BG243" s="186">
        <f>IF(N243="zákl. přenesená",J243,0)</f>
        <v>0</v>
      </c>
      <c r="BH243" s="186">
        <f>IF(N243="sníž. přenesená",J243,0)</f>
        <v>0</v>
      </c>
      <c r="BI243" s="186">
        <f>IF(N243="nulová",J243,0)</f>
        <v>0</v>
      </c>
      <c r="BJ243" s="18" t="s">
        <v>81</v>
      </c>
      <c r="BK243" s="186">
        <f>ROUND(I243*H243,2)</f>
        <v>0</v>
      </c>
      <c r="BL243" s="18" t="s">
        <v>129</v>
      </c>
      <c r="BM243" s="185" t="s">
        <v>708</v>
      </c>
    </row>
    <row r="244" spans="1:65" s="2" customFormat="1" ht="11.25">
      <c r="A244" s="35"/>
      <c r="B244" s="36"/>
      <c r="C244" s="37"/>
      <c r="D244" s="187" t="s">
        <v>131</v>
      </c>
      <c r="E244" s="37"/>
      <c r="F244" s="188" t="s">
        <v>707</v>
      </c>
      <c r="G244" s="37"/>
      <c r="H244" s="37"/>
      <c r="I244" s="189"/>
      <c r="J244" s="37"/>
      <c r="K244" s="37"/>
      <c r="L244" s="40"/>
      <c r="M244" s="190"/>
      <c r="N244" s="191"/>
      <c r="O244" s="65"/>
      <c r="P244" s="65"/>
      <c r="Q244" s="65"/>
      <c r="R244" s="65"/>
      <c r="S244" s="65"/>
      <c r="T244" s="66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18" t="s">
        <v>131</v>
      </c>
      <c r="AU244" s="18" t="s">
        <v>83</v>
      </c>
    </row>
    <row r="245" spans="1:65" s="2" customFormat="1" ht="19.5">
      <c r="A245" s="35"/>
      <c r="B245" s="36"/>
      <c r="C245" s="37"/>
      <c r="D245" s="187" t="s">
        <v>164</v>
      </c>
      <c r="E245" s="37"/>
      <c r="F245" s="216" t="s">
        <v>699</v>
      </c>
      <c r="G245" s="37"/>
      <c r="H245" s="37"/>
      <c r="I245" s="189"/>
      <c r="J245" s="37"/>
      <c r="K245" s="37"/>
      <c r="L245" s="40"/>
      <c r="M245" s="190"/>
      <c r="N245" s="191"/>
      <c r="O245" s="65"/>
      <c r="P245" s="65"/>
      <c r="Q245" s="65"/>
      <c r="R245" s="65"/>
      <c r="S245" s="65"/>
      <c r="T245" s="66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8" t="s">
        <v>164</v>
      </c>
      <c r="AU245" s="18" t="s">
        <v>83</v>
      </c>
    </row>
    <row r="246" spans="1:65" s="13" customFormat="1" ht="11.25">
      <c r="B246" s="194"/>
      <c r="C246" s="195"/>
      <c r="D246" s="187" t="s">
        <v>135</v>
      </c>
      <c r="E246" s="196" t="s">
        <v>28</v>
      </c>
      <c r="F246" s="197" t="s">
        <v>81</v>
      </c>
      <c r="G246" s="195"/>
      <c r="H246" s="198">
        <v>1</v>
      </c>
      <c r="I246" s="199"/>
      <c r="J246" s="195"/>
      <c r="K246" s="195"/>
      <c r="L246" s="200"/>
      <c r="M246" s="201"/>
      <c r="N246" s="202"/>
      <c r="O246" s="202"/>
      <c r="P246" s="202"/>
      <c r="Q246" s="202"/>
      <c r="R246" s="202"/>
      <c r="S246" s="202"/>
      <c r="T246" s="203"/>
      <c r="AT246" s="204" t="s">
        <v>135</v>
      </c>
      <c r="AU246" s="204" t="s">
        <v>83</v>
      </c>
      <c r="AV246" s="13" t="s">
        <v>83</v>
      </c>
      <c r="AW246" s="13" t="s">
        <v>35</v>
      </c>
      <c r="AX246" s="13" t="s">
        <v>81</v>
      </c>
      <c r="AY246" s="204" t="s">
        <v>122</v>
      </c>
    </row>
    <row r="247" spans="1:65" s="2" customFormat="1" ht="24.2" customHeight="1">
      <c r="A247" s="35"/>
      <c r="B247" s="36"/>
      <c r="C247" s="217" t="s">
        <v>351</v>
      </c>
      <c r="D247" s="217" t="s">
        <v>173</v>
      </c>
      <c r="E247" s="218" t="s">
        <v>709</v>
      </c>
      <c r="F247" s="219" t="s">
        <v>710</v>
      </c>
      <c r="G247" s="220" t="s">
        <v>252</v>
      </c>
      <c r="H247" s="221">
        <v>1</v>
      </c>
      <c r="I247" s="222"/>
      <c r="J247" s="223">
        <f>ROUND(I247*H247,2)</f>
        <v>0</v>
      </c>
      <c r="K247" s="219" t="s">
        <v>128</v>
      </c>
      <c r="L247" s="224"/>
      <c r="M247" s="225" t="s">
        <v>28</v>
      </c>
      <c r="N247" s="226" t="s">
        <v>44</v>
      </c>
      <c r="O247" s="65"/>
      <c r="P247" s="183">
        <f>O247*H247</f>
        <v>0</v>
      </c>
      <c r="Q247" s="183">
        <v>4.0000000000000001E-3</v>
      </c>
      <c r="R247" s="183">
        <f>Q247*H247</f>
        <v>4.0000000000000001E-3</v>
      </c>
      <c r="S247" s="183">
        <v>0</v>
      </c>
      <c r="T247" s="184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5" t="s">
        <v>177</v>
      </c>
      <c r="AT247" s="185" t="s">
        <v>173</v>
      </c>
      <c r="AU247" s="185" t="s">
        <v>83</v>
      </c>
      <c r="AY247" s="18" t="s">
        <v>122</v>
      </c>
      <c r="BE247" s="186">
        <f>IF(N247="základní",J247,0)</f>
        <v>0</v>
      </c>
      <c r="BF247" s="186">
        <f>IF(N247="snížená",J247,0)</f>
        <v>0</v>
      </c>
      <c r="BG247" s="186">
        <f>IF(N247="zákl. přenesená",J247,0)</f>
        <v>0</v>
      </c>
      <c r="BH247" s="186">
        <f>IF(N247="sníž. přenesená",J247,0)</f>
        <v>0</v>
      </c>
      <c r="BI247" s="186">
        <f>IF(N247="nulová",J247,0)</f>
        <v>0</v>
      </c>
      <c r="BJ247" s="18" t="s">
        <v>81</v>
      </c>
      <c r="BK247" s="186">
        <f>ROUND(I247*H247,2)</f>
        <v>0</v>
      </c>
      <c r="BL247" s="18" t="s">
        <v>129</v>
      </c>
      <c r="BM247" s="185" t="s">
        <v>711</v>
      </c>
    </row>
    <row r="248" spans="1:65" s="2" customFormat="1" ht="11.25">
      <c r="A248" s="35"/>
      <c r="B248" s="36"/>
      <c r="C248" s="37"/>
      <c r="D248" s="187" t="s">
        <v>131</v>
      </c>
      <c r="E248" s="37"/>
      <c r="F248" s="188" t="s">
        <v>710</v>
      </c>
      <c r="G248" s="37"/>
      <c r="H248" s="37"/>
      <c r="I248" s="189"/>
      <c r="J248" s="37"/>
      <c r="K248" s="37"/>
      <c r="L248" s="40"/>
      <c r="M248" s="190"/>
      <c r="N248" s="191"/>
      <c r="O248" s="65"/>
      <c r="P248" s="65"/>
      <c r="Q248" s="65"/>
      <c r="R248" s="65"/>
      <c r="S248" s="65"/>
      <c r="T248" s="66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18" t="s">
        <v>131</v>
      </c>
      <c r="AU248" s="18" t="s">
        <v>83</v>
      </c>
    </row>
    <row r="249" spans="1:65" s="13" customFormat="1" ht="11.25">
      <c r="B249" s="194"/>
      <c r="C249" s="195"/>
      <c r="D249" s="187" t="s">
        <v>135</v>
      </c>
      <c r="E249" s="196" t="s">
        <v>28</v>
      </c>
      <c r="F249" s="197" t="s">
        <v>81</v>
      </c>
      <c r="G249" s="195"/>
      <c r="H249" s="198">
        <v>1</v>
      </c>
      <c r="I249" s="199"/>
      <c r="J249" s="195"/>
      <c r="K249" s="195"/>
      <c r="L249" s="200"/>
      <c r="M249" s="201"/>
      <c r="N249" s="202"/>
      <c r="O249" s="202"/>
      <c r="P249" s="202"/>
      <c r="Q249" s="202"/>
      <c r="R249" s="202"/>
      <c r="S249" s="202"/>
      <c r="T249" s="203"/>
      <c r="AT249" s="204" t="s">
        <v>135</v>
      </c>
      <c r="AU249" s="204" t="s">
        <v>83</v>
      </c>
      <c r="AV249" s="13" t="s">
        <v>83</v>
      </c>
      <c r="AW249" s="13" t="s">
        <v>35</v>
      </c>
      <c r="AX249" s="13" t="s">
        <v>81</v>
      </c>
      <c r="AY249" s="204" t="s">
        <v>122</v>
      </c>
    </row>
    <row r="250" spans="1:65" s="12" customFormat="1" ht="22.9" customHeight="1">
      <c r="B250" s="158"/>
      <c r="C250" s="159"/>
      <c r="D250" s="160" t="s">
        <v>72</v>
      </c>
      <c r="E250" s="172" t="s">
        <v>186</v>
      </c>
      <c r="F250" s="172" t="s">
        <v>270</v>
      </c>
      <c r="G250" s="159"/>
      <c r="H250" s="159"/>
      <c r="I250" s="162"/>
      <c r="J250" s="173">
        <f>BK250</f>
        <v>0</v>
      </c>
      <c r="K250" s="159"/>
      <c r="L250" s="164"/>
      <c r="M250" s="165"/>
      <c r="N250" s="166"/>
      <c r="O250" s="166"/>
      <c r="P250" s="167">
        <f>P251+SUM(P252:P389)</f>
        <v>0</v>
      </c>
      <c r="Q250" s="166"/>
      <c r="R250" s="167">
        <f>R251+SUM(R252:R389)</f>
        <v>45.005833250000009</v>
      </c>
      <c r="S250" s="166"/>
      <c r="T250" s="168">
        <f>T251+SUM(T252:T389)</f>
        <v>705.54189600000007</v>
      </c>
      <c r="AR250" s="169" t="s">
        <v>81</v>
      </c>
      <c r="AT250" s="170" t="s">
        <v>72</v>
      </c>
      <c r="AU250" s="170" t="s">
        <v>81</v>
      </c>
      <c r="AY250" s="169" t="s">
        <v>122</v>
      </c>
      <c r="BK250" s="171">
        <f>BK251+SUM(BK252:BK389)</f>
        <v>0</v>
      </c>
    </row>
    <row r="251" spans="1:65" s="2" customFormat="1" ht="24.2" customHeight="1">
      <c r="A251" s="35"/>
      <c r="B251" s="36"/>
      <c r="C251" s="174" t="s">
        <v>358</v>
      </c>
      <c r="D251" s="174" t="s">
        <v>124</v>
      </c>
      <c r="E251" s="175" t="s">
        <v>271</v>
      </c>
      <c r="F251" s="176" t="s">
        <v>272</v>
      </c>
      <c r="G251" s="177" t="s">
        <v>273</v>
      </c>
      <c r="H251" s="178">
        <v>250.9</v>
      </c>
      <c r="I251" s="179"/>
      <c r="J251" s="180">
        <f>ROUND(I251*H251,2)</f>
        <v>0</v>
      </c>
      <c r="K251" s="176" t="s">
        <v>128</v>
      </c>
      <c r="L251" s="40"/>
      <c r="M251" s="181" t="s">
        <v>28</v>
      </c>
      <c r="N251" s="182" t="s">
        <v>44</v>
      </c>
      <c r="O251" s="65"/>
      <c r="P251" s="183">
        <f>O251*H251</f>
        <v>0</v>
      </c>
      <c r="Q251" s="183">
        <v>1E-4</v>
      </c>
      <c r="R251" s="183">
        <f>Q251*H251</f>
        <v>2.5090000000000001E-2</v>
      </c>
      <c r="S251" s="183">
        <v>0</v>
      </c>
      <c r="T251" s="184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85" t="s">
        <v>129</v>
      </c>
      <c r="AT251" s="185" t="s">
        <v>124</v>
      </c>
      <c r="AU251" s="185" t="s">
        <v>83</v>
      </c>
      <c r="AY251" s="18" t="s">
        <v>122</v>
      </c>
      <c r="BE251" s="186">
        <f>IF(N251="základní",J251,0)</f>
        <v>0</v>
      </c>
      <c r="BF251" s="186">
        <f>IF(N251="snížená",J251,0)</f>
        <v>0</v>
      </c>
      <c r="BG251" s="186">
        <f>IF(N251="zákl. přenesená",J251,0)</f>
        <v>0</v>
      </c>
      <c r="BH251" s="186">
        <f>IF(N251="sníž. přenesená",J251,0)</f>
        <v>0</v>
      </c>
      <c r="BI251" s="186">
        <f>IF(N251="nulová",J251,0)</f>
        <v>0</v>
      </c>
      <c r="BJ251" s="18" t="s">
        <v>81</v>
      </c>
      <c r="BK251" s="186">
        <f>ROUND(I251*H251,2)</f>
        <v>0</v>
      </c>
      <c r="BL251" s="18" t="s">
        <v>129</v>
      </c>
      <c r="BM251" s="185" t="s">
        <v>712</v>
      </c>
    </row>
    <row r="252" spans="1:65" s="2" customFormat="1" ht="19.5">
      <c r="A252" s="35"/>
      <c r="B252" s="36"/>
      <c r="C252" s="37"/>
      <c r="D252" s="187" t="s">
        <v>131</v>
      </c>
      <c r="E252" s="37"/>
      <c r="F252" s="188" t="s">
        <v>275</v>
      </c>
      <c r="G252" s="37"/>
      <c r="H252" s="37"/>
      <c r="I252" s="189"/>
      <c r="J252" s="37"/>
      <c r="K252" s="37"/>
      <c r="L252" s="40"/>
      <c r="M252" s="190"/>
      <c r="N252" s="191"/>
      <c r="O252" s="65"/>
      <c r="P252" s="65"/>
      <c r="Q252" s="65"/>
      <c r="R252" s="65"/>
      <c r="S252" s="65"/>
      <c r="T252" s="66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8" t="s">
        <v>131</v>
      </c>
      <c r="AU252" s="18" t="s">
        <v>83</v>
      </c>
    </row>
    <row r="253" spans="1:65" s="2" customFormat="1" ht="11.25">
      <c r="A253" s="35"/>
      <c r="B253" s="36"/>
      <c r="C253" s="37"/>
      <c r="D253" s="192" t="s">
        <v>133</v>
      </c>
      <c r="E253" s="37"/>
      <c r="F253" s="193" t="s">
        <v>276</v>
      </c>
      <c r="G253" s="37"/>
      <c r="H253" s="37"/>
      <c r="I253" s="189"/>
      <c r="J253" s="37"/>
      <c r="K253" s="37"/>
      <c r="L253" s="40"/>
      <c r="M253" s="190"/>
      <c r="N253" s="191"/>
      <c r="O253" s="65"/>
      <c r="P253" s="65"/>
      <c r="Q253" s="65"/>
      <c r="R253" s="65"/>
      <c r="S253" s="65"/>
      <c r="T253" s="66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8" t="s">
        <v>133</v>
      </c>
      <c r="AU253" s="18" t="s">
        <v>83</v>
      </c>
    </row>
    <row r="254" spans="1:65" s="13" customFormat="1" ht="11.25">
      <c r="B254" s="194"/>
      <c r="C254" s="195"/>
      <c r="D254" s="187" t="s">
        <v>135</v>
      </c>
      <c r="E254" s="196" t="s">
        <v>28</v>
      </c>
      <c r="F254" s="197" t="s">
        <v>713</v>
      </c>
      <c r="G254" s="195"/>
      <c r="H254" s="198">
        <v>149.62</v>
      </c>
      <c r="I254" s="199"/>
      <c r="J254" s="195"/>
      <c r="K254" s="195"/>
      <c r="L254" s="200"/>
      <c r="M254" s="201"/>
      <c r="N254" s="202"/>
      <c r="O254" s="202"/>
      <c r="P254" s="202"/>
      <c r="Q254" s="202"/>
      <c r="R254" s="202"/>
      <c r="S254" s="202"/>
      <c r="T254" s="203"/>
      <c r="AT254" s="204" t="s">
        <v>135</v>
      </c>
      <c r="AU254" s="204" t="s">
        <v>83</v>
      </c>
      <c r="AV254" s="13" t="s">
        <v>83</v>
      </c>
      <c r="AW254" s="13" t="s">
        <v>35</v>
      </c>
      <c r="AX254" s="13" t="s">
        <v>73</v>
      </c>
      <c r="AY254" s="204" t="s">
        <v>122</v>
      </c>
    </row>
    <row r="255" spans="1:65" s="13" customFormat="1" ht="11.25">
      <c r="B255" s="194"/>
      <c r="C255" s="195"/>
      <c r="D255" s="187" t="s">
        <v>135</v>
      </c>
      <c r="E255" s="196" t="s">
        <v>28</v>
      </c>
      <c r="F255" s="197" t="s">
        <v>714</v>
      </c>
      <c r="G255" s="195"/>
      <c r="H255" s="198">
        <v>101.28</v>
      </c>
      <c r="I255" s="199"/>
      <c r="J255" s="195"/>
      <c r="K255" s="195"/>
      <c r="L255" s="200"/>
      <c r="M255" s="201"/>
      <c r="N255" s="202"/>
      <c r="O255" s="202"/>
      <c r="P255" s="202"/>
      <c r="Q255" s="202"/>
      <c r="R255" s="202"/>
      <c r="S255" s="202"/>
      <c r="T255" s="203"/>
      <c r="AT255" s="204" t="s">
        <v>135</v>
      </c>
      <c r="AU255" s="204" t="s">
        <v>83</v>
      </c>
      <c r="AV255" s="13" t="s">
        <v>83</v>
      </c>
      <c r="AW255" s="13" t="s">
        <v>35</v>
      </c>
      <c r="AX255" s="13" t="s">
        <v>73</v>
      </c>
      <c r="AY255" s="204" t="s">
        <v>122</v>
      </c>
    </row>
    <row r="256" spans="1:65" s="14" customFormat="1" ht="11.25">
      <c r="B256" s="205"/>
      <c r="C256" s="206"/>
      <c r="D256" s="187" t="s">
        <v>135</v>
      </c>
      <c r="E256" s="207" t="s">
        <v>28</v>
      </c>
      <c r="F256" s="208" t="s">
        <v>157</v>
      </c>
      <c r="G256" s="206"/>
      <c r="H256" s="209">
        <v>250.9</v>
      </c>
      <c r="I256" s="210"/>
      <c r="J256" s="206"/>
      <c r="K256" s="206"/>
      <c r="L256" s="211"/>
      <c r="M256" s="212"/>
      <c r="N256" s="213"/>
      <c r="O256" s="213"/>
      <c r="P256" s="213"/>
      <c r="Q256" s="213"/>
      <c r="R256" s="213"/>
      <c r="S256" s="213"/>
      <c r="T256" s="214"/>
      <c r="AT256" s="215" t="s">
        <v>135</v>
      </c>
      <c r="AU256" s="215" t="s">
        <v>83</v>
      </c>
      <c r="AV256" s="14" t="s">
        <v>129</v>
      </c>
      <c r="AW256" s="14" t="s">
        <v>35</v>
      </c>
      <c r="AX256" s="14" t="s">
        <v>81</v>
      </c>
      <c r="AY256" s="215" t="s">
        <v>122</v>
      </c>
    </row>
    <row r="257" spans="1:65" s="2" customFormat="1" ht="24.2" customHeight="1">
      <c r="A257" s="35"/>
      <c r="B257" s="36"/>
      <c r="C257" s="174" t="s">
        <v>364</v>
      </c>
      <c r="D257" s="174" t="s">
        <v>124</v>
      </c>
      <c r="E257" s="175" t="s">
        <v>280</v>
      </c>
      <c r="F257" s="176" t="s">
        <v>281</v>
      </c>
      <c r="G257" s="177" t="s">
        <v>273</v>
      </c>
      <c r="H257" s="178">
        <v>158.35</v>
      </c>
      <c r="I257" s="179"/>
      <c r="J257" s="180">
        <f>ROUND(I257*H257,2)</f>
        <v>0</v>
      </c>
      <c r="K257" s="176" t="s">
        <v>128</v>
      </c>
      <c r="L257" s="40"/>
      <c r="M257" s="181" t="s">
        <v>28</v>
      </c>
      <c r="N257" s="182" t="s">
        <v>44</v>
      </c>
      <c r="O257" s="65"/>
      <c r="P257" s="183">
        <f>O257*H257</f>
        <v>0</v>
      </c>
      <c r="Q257" s="183">
        <v>5.0000000000000002E-5</v>
      </c>
      <c r="R257" s="183">
        <f>Q257*H257</f>
        <v>7.9175000000000009E-3</v>
      </c>
      <c r="S257" s="183">
        <v>0</v>
      </c>
      <c r="T257" s="184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85" t="s">
        <v>129</v>
      </c>
      <c r="AT257" s="185" t="s">
        <v>124</v>
      </c>
      <c r="AU257" s="185" t="s">
        <v>83</v>
      </c>
      <c r="AY257" s="18" t="s">
        <v>122</v>
      </c>
      <c r="BE257" s="186">
        <f>IF(N257="základní",J257,0)</f>
        <v>0</v>
      </c>
      <c r="BF257" s="186">
        <f>IF(N257="snížená",J257,0)</f>
        <v>0</v>
      </c>
      <c r="BG257" s="186">
        <f>IF(N257="zákl. přenesená",J257,0)</f>
        <v>0</v>
      </c>
      <c r="BH257" s="186">
        <f>IF(N257="sníž. přenesená",J257,0)</f>
        <v>0</v>
      </c>
      <c r="BI257" s="186">
        <f>IF(N257="nulová",J257,0)</f>
        <v>0</v>
      </c>
      <c r="BJ257" s="18" t="s">
        <v>81</v>
      </c>
      <c r="BK257" s="186">
        <f>ROUND(I257*H257,2)</f>
        <v>0</v>
      </c>
      <c r="BL257" s="18" t="s">
        <v>129</v>
      </c>
      <c r="BM257" s="185" t="s">
        <v>715</v>
      </c>
    </row>
    <row r="258" spans="1:65" s="2" customFormat="1" ht="19.5">
      <c r="A258" s="35"/>
      <c r="B258" s="36"/>
      <c r="C258" s="37"/>
      <c r="D258" s="187" t="s">
        <v>131</v>
      </c>
      <c r="E258" s="37"/>
      <c r="F258" s="188" t="s">
        <v>283</v>
      </c>
      <c r="G258" s="37"/>
      <c r="H258" s="37"/>
      <c r="I258" s="189"/>
      <c r="J258" s="37"/>
      <c r="K258" s="37"/>
      <c r="L258" s="40"/>
      <c r="M258" s="190"/>
      <c r="N258" s="191"/>
      <c r="O258" s="65"/>
      <c r="P258" s="65"/>
      <c r="Q258" s="65"/>
      <c r="R258" s="65"/>
      <c r="S258" s="65"/>
      <c r="T258" s="66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T258" s="18" t="s">
        <v>131</v>
      </c>
      <c r="AU258" s="18" t="s">
        <v>83</v>
      </c>
    </row>
    <row r="259" spans="1:65" s="2" customFormat="1" ht="11.25">
      <c r="A259" s="35"/>
      <c r="B259" s="36"/>
      <c r="C259" s="37"/>
      <c r="D259" s="192" t="s">
        <v>133</v>
      </c>
      <c r="E259" s="37"/>
      <c r="F259" s="193" t="s">
        <v>284</v>
      </c>
      <c r="G259" s="37"/>
      <c r="H259" s="37"/>
      <c r="I259" s="189"/>
      <c r="J259" s="37"/>
      <c r="K259" s="37"/>
      <c r="L259" s="40"/>
      <c r="M259" s="190"/>
      <c r="N259" s="191"/>
      <c r="O259" s="65"/>
      <c r="P259" s="65"/>
      <c r="Q259" s="65"/>
      <c r="R259" s="65"/>
      <c r="S259" s="65"/>
      <c r="T259" s="66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8" t="s">
        <v>133</v>
      </c>
      <c r="AU259" s="18" t="s">
        <v>83</v>
      </c>
    </row>
    <row r="260" spans="1:65" s="13" customFormat="1" ht="11.25">
      <c r="B260" s="194"/>
      <c r="C260" s="195"/>
      <c r="D260" s="187" t="s">
        <v>135</v>
      </c>
      <c r="E260" s="196" t="s">
        <v>28</v>
      </c>
      <c r="F260" s="197" t="s">
        <v>716</v>
      </c>
      <c r="G260" s="195"/>
      <c r="H260" s="198">
        <v>158.35</v>
      </c>
      <c r="I260" s="199"/>
      <c r="J260" s="195"/>
      <c r="K260" s="195"/>
      <c r="L260" s="200"/>
      <c r="M260" s="201"/>
      <c r="N260" s="202"/>
      <c r="O260" s="202"/>
      <c r="P260" s="202"/>
      <c r="Q260" s="202"/>
      <c r="R260" s="202"/>
      <c r="S260" s="202"/>
      <c r="T260" s="203"/>
      <c r="AT260" s="204" t="s">
        <v>135</v>
      </c>
      <c r="AU260" s="204" t="s">
        <v>83</v>
      </c>
      <c r="AV260" s="13" t="s">
        <v>83</v>
      </c>
      <c r="AW260" s="13" t="s">
        <v>35</v>
      </c>
      <c r="AX260" s="13" t="s">
        <v>81</v>
      </c>
      <c r="AY260" s="204" t="s">
        <v>122</v>
      </c>
    </row>
    <row r="261" spans="1:65" s="2" customFormat="1" ht="24.2" customHeight="1">
      <c r="A261" s="35"/>
      <c r="B261" s="36"/>
      <c r="C261" s="174" t="s">
        <v>369</v>
      </c>
      <c r="D261" s="174" t="s">
        <v>124</v>
      </c>
      <c r="E261" s="175" t="s">
        <v>287</v>
      </c>
      <c r="F261" s="176" t="s">
        <v>288</v>
      </c>
      <c r="G261" s="177" t="s">
        <v>273</v>
      </c>
      <c r="H261" s="178">
        <v>560.70000000000005</v>
      </c>
      <c r="I261" s="179"/>
      <c r="J261" s="180">
        <f>ROUND(I261*H261,2)</f>
        <v>0</v>
      </c>
      <c r="K261" s="176" t="s">
        <v>128</v>
      </c>
      <c r="L261" s="40"/>
      <c r="M261" s="181" t="s">
        <v>28</v>
      </c>
      <c r="N261" s="182" t="s">
        <v>44</v>
      </c>
      <c r="O261" s="65"/>
      <c r="P261" s="183">
        <f>O261*H261</f>
        <v>0</v>
      </c>
      <c r="Q261" s="183">
        <v>2.0000000000000001E-4</v>
      </c>
      <c r="R261" s="183">
        <f>Q261*H261</f>
        <v>0.11214000000000002</v>
      </c>
      <c r="S261" s="183">
        <v>0</v>
      </c>
      <c r="T261" s="184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85" t="s">
        <v>129</v>
      </c>
      <c r="AT261" s="185" t="s">
        <v>124</v>
      </c>
      <c r="AU261" s="185" t="s">
        <v>83</v>
      </c>
      <c r="AY261" s="18" t="s">
        <v>122</v>
      </c>
      <c r="BE261" s="186">
        <f>IF(N261="základní",J261,0)</f>
        <v>0</v>
      </c>
      <c r="BF261" s="186">
        <f>IF(N261="snížená",J261,0)</f>
        <v>0</v>
      </c>
      <c r="BG261" s="186">
        <f>IF(N261="zákl. přenesená",J261,0)</f>
        <v>0</v>
      </c>
      <c r="BH261" s="186">
        <f>IF(N261="sníž. přenesená",J261,0)</f>
        <v>0</v>
      </c>
      <c r="BI261" s="186">
        <f>IF(N261="nulová",J261,0)</f>
        <v>0</v>
      </c>
      <c r="BJ261" s="18" t="s">
        <v>81</v>
      </c>
      <c r="BK261" s="186">
        <f>ROUND(I261*H261,2)</f>
        <v>0</v>
      </c>
      <c r="BL261" s="18" t="s">
        <v>129</v>
      </c>
      <c r="BM261" s="185" t="s">
        <v>717</v>
      </c>
    </row>
    <row r="262" spans="1:65" s="2" customFormat="1" ht="19.5">
      <c r="A262" s="35"/>
      <c r="B262" s="36"/>
      <c r="C262" s="37"/>
      <c r="D262" s="187" t="s">
        <v>131</v>
      </c>
      <c r="E262" s="37"/>
      <c r="F262" s="188" t="s">
        <v>290</v>
      </c>
      <c r="G262" s="37"/>
      <c r="H262" s="37"/>
      <c r="I262" s="189"/>
      <c r="J262" s="37"/>
      <c r="K262" s="37"/>
      <c r="L262" s="40"/>
      <c r="M262" s="190"/>
      <c r="N262" s="191"/>
      <c r="O262" s="65"/>
      <c r="P262" s="65"/>
      <c r="Q262" s="65"/>
      <c r="R262" s="65"/>
      <c r="S262" s="65"/>
      <c r="T262" s="66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18" t="s">
        <v>131</v>
      </c>
      <c r="AU262" s="18" t="s">
        <v>83</v>
      </c>
    </row>
    <row r="263" spans="1:65" s="2" customFormat="1" ht="11.25">
      <c r="A263" s="35"/>
      <c r="B263" s="36"/>
      <c r="C263" s="37"/>
      <c r="D263" s="192" t="s">
        <v>133</v>
      </c>
      <c r="E263" s="37"/>
      <c r="F263" s="193" t="s">
        <v>291</v>
      </c>
      <c r="G263" s="37"/>
      <c r="H263" s="37"/>
      <c r="I263" s="189"/>
      <c r="J263" s="37"/>
      <c r="K263" s="37"/>
      <c r="L263" s="40"/>
      <c r="M263" s="190"/>
      <c r="N263" s="191"/>
      <c r="O263" s="65"/>
      <c r="P263" s="65"/>
      <c r="Q263" s="65"/>
      <c r="R263" s="65"/>
      <c r="S263" s="65"/>
      <c r="T263" s="66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8" t="s">
        <v>133</v>
      </c>
      <c r="AU263" s="18" t="s">
        <v>83</v>
      </c>
    </row>
    <row r="264" spans="1:65" s="13" customFormat="1" ht="11.25">
      <c r="B264" s="194"/>
      <c r="C264" s="195"/>
      <c r="D264" s="187" t="s">
        <v>135</v>
      </c>
      <c r="E264" s="196" t="s">
        <v>28</v>
      </c>
      <c r="F264" s="197" t="s">
        <v>718</v>
      </c>
      <c r="G264" s="195"/>
      <c r="H264" s="198">
        <v>548.70000000000005</v>
      </c>
      <c r="I264" s="199"/>
      <c r="J264" s="195"/>
      <c r="K264" s="195"/>
      <c r="L264" s="200"/>
      <c r="M264" s="201"/>
      <c r="N264" s="202"/>
      <c r="O264" s="202"/>
      <c r="P264" s="202"/>
      <c r="Q264" s="202"/>
      <c r="R264" s="202"/>
      <c r="S264" s="202"/>
      <c r="T264" s="203"/>
      <c r="AT264" s="204" t="s">
        <v>135</v>
      </c>
      <c r="AU264" s="204" t="s">
        <v>83</v>
      </c>
      <c r="AV264" s="13" t="s">
        <v>83</v>
      </c>
      <c r="AW264" s="13" t="s">
        <v>35</v>
      </c>
      <c r="AX264" s="13" t="s">
        <v>73</v>
      </c>
      <c r="AY264" s="204" t="s">
        <v>122</v>
      </c>
    </row>
    <row r="265" spans="1:65" s="13" customFormat="1" ht="11.25">
      <c r="B265" s="194"/>
      <c r="C265" s="195"/>
      <c r="D265" s="187" t="s">
        <v>135</v>
      </c>
      <c r="E265" s="196" t="s">
        <v>28</v>
      </c>
      <c r="F265" s="197" t="s">
        <v>719</v>
      </c>
      <c r="G265" s="195"/>
      <c r="H265" s="198">
        <v>12</v>
      </c>
      <c r="I265" s="199"/>
      <c r="J265" s="195"/>
      <c r="K265" s="195"/>
      <c r="L265" s="200"/>
      <c r="M265" s="201"/>
      <c r="N265" s="202"/>
      <c r="O265" s="202"/>
      <c r="P265" s="202"/>
      <c r="Q265" s="202"/>
      <c r="R265" s="202"/>
      <c r="S265" s="202"/>
      <c r="T265" s="203"/>
      <c r="AT265" s="204" t="s">
        <v>135</v>
      </c>
      <c r="AU265" s="204" t="s">
        <v>83</v>
      </c>
      <c r="AV265" s="13" t="s">
        <v>83</v>
      </c>
      <c r="AW265" s="13" t="s">
        <v>35</v>
      </c>
      <c r="AX265" s="13" t="s">
        <v>73</v>
      </c>
      <c r="AY265" s="204" t="s">
        <v>122</v>
      </c>
    </row>
    <row r="266" spans="1:65" s="14" customFormat="1" ht="11.25">
      <c r="B266" s="205"/>
      <c r="C266" s="206"/>
      <c r="D266" s="187" t="s">
        <v>135</v>
      </c>
      <c r="E266" s="207" t="s">
        <v>28</v>
      </c>
      <c r="F266" s="208" t="s">
        <v>157</v>
      </c>
      <c r="G266" s="206"/>
      <c r="H266" s="209">
        <v>560.70000000000005</v>
      </c>
      <c r="I266" s="210"/>
      <c r="J266" s="206"/>
      <c r="K266" s="206"/>
      <c r="L266" s="211"/>
      <c r="M266" s="212"/>
      <c r="N266" s="213"/>
      <c r="O266" s="213"/>
      <c r="P266" s="213"/>
      <c r="Q266" s="213"/>
      <c r="R266" s="213"/>
      <c r="S266" s="213"/>
      <c r="T266" s="214"/>
      <c r="AT266" s="215" t="s">
        <v>135</v>
      </c>
      <c r="AU266" s="215" t="s">
        <v>83</v>
      </c>
      <c r="AV266" s="14" t="s">
        <v>129</v>
      </c>
      <c r="AW266" s="14" t="s">
        <v>35</v>
      </c>
      <c r="AX266" s="14" t="s">
        <v>81</v>
      </c>
      <c r="AY266" s="215" t="s">
        <v>122</v>
      </c>
    </row>
    <row r="267" spans="1:65" s="2" customFormat="1" ht="24.2" customHeight="1">
      <c r="A267" s="35"/>
      <c r="B267" s="36"/>
      <c r="C267" s="174" t="s">
        <v>374</v>
      </c>
      <c r="D267" s="174" t="s">
        <v>124</v>
      </c>
      <c r="E267" s="175" t="s">
        <v>294</v>
      </c>
      <c r="F267" s="176" t="s">
        <v>295</v>
      </c>
      <c r="G267" s="177" t="s">
        <v>273</v>
      </c>
      <c r="H267" s="178">
        <v>115</v>
      </c>
      <c r="I267" s="179"/>
      <c r="J267" s="180">
        <f>ROUND(I267*H267,2)</f>
        <v>0</v>
      </c>
      <c r="K267" s="176" t="s">
        <v>128</v>
      </c>
      <c r="L267" s="40"/>
      <c r="M267" s="181" t="s">
        <v>28</v>
      </c>
      <c r="N267" s="182" t="s">
        <v>44</v>
      </c>
      <c r="O267" s="65"/>
      <c r="P267" s="183">
        <f>O267*H267</f>
        <v>0</v>
      </c>
      <c r="Q267" s="183">
        <v>1E-4</v>
      </c>
      <c r="R267" s="183">
        <f>Q267*H267</f>
        <v>1.15E-2</v>
      </c>
      <c r="S267" s="183">
        <v>0</v>
      </c>
      <c r="T267" s="184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85" t="s">
        <v>129</v>
      </c>
      <c r="AT267" s="185" t="s">
        <v>124</v>
      </c>
      <c r="AU267" s="185" t="s">
        <v>83</v>
      </c>
      <c r="AY267" s="18" t="s">
        <v>122</v>
      </c>
      <c r="BE267" s="186">
        <f>IF(N267="základní",J267,0)</f>
        <v>0</v>
      </c>
      <c r="BF267" s="186">
        <f>IF(N267="snížená",J267,0)</f>
        <v>0</v>
      </c>
      <c r="BG267" s="186">
        <f>IF(N267="zákl. přenesená",J267,0)</f>
        <v>0</v>
      </c>
      <c r="BH267" s="186">
        <f>IF(N267="sníž. přenesená",J267,0)</f>
        <v>0</v>
      </c>
      <c r="BI267" s="186">
        <f>IF(N267="nulová",J267,0)</f>
        <v>0</v>
      </c>
      <c r="BJ267" s="18" t="s">
        <v>81</v>
      </c>
      <c r="BK267" s="186">
        <f>ROUND(I267*H267,2)</f>
        <v>0</v>
      </c>
      <c r="BL267" s="18" t="s">
        <v>129</v>
      </c>
      <c r="BM267" s="185" t="s">
        <v>720</v>
      </c>
    </row>
    <row r="268" spans="1:65" s="2" customFormat="1" ht="19.5">
      <c r="A268" s="35"/>
      <c r="B268" s="36"/>
      <c r="C268" s="37"/>
      <c r="D268" s="187" t="s">
        <v>131</v>
      </c>
      <c r="E268" s="37"/>
      <c r="F268" s="188" t="s">
        <v>297</v>
      </c>
      <c r="G268" s="37"/>
      <c r="H268" s="37"/>
      <c r="I268" s="189"/>
      <c r="J268" s="37"/>
      <c r="K268" s="37"/>
      <c r="L268" s="40"/>
      <c r="M268" s="190"/>
      <c r="N268" s="191"/>
      <c r="O268" s="65"/>
      <c r="P268" s="65"/>
      <c r="Q268" s="65"/>
      <c r="R268" s="65"/>
      <c r="S268" s="65"/>
      <c r="T268" s="66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18" t="s">
        <v>131</v>
      </c>
      <c r="AU268" s="18" t="s">
        <v>83</v>
      </c>
    </row>
    <row r="269" spans="1:65" s="2" customFormat="1" ht="11.25">
      <c r="A269" s="35"/>
      <c r="B269" s="36"/>
      <c r="C269" s="37"/>
      <c r="D269" s="192" t="s">
        <v>133</v>
      </c>
      <c r="E269" s="37"/>
      <c r="F269" s="193" t="s">
        <v>298</v>
      </c>
      <c r="G269" s="37"/>
      <c r="H269" s="37"/>
      <c r="I269" s="189"/>
      <c r="J269" s="37"/>
      <c r="K269" s="37"/>
      <c r="L269" s="40"/>
      <c r="M269" s="190"/>
      <c r="N269" s="191"/>
      <c r="O269" s="65"/>
      <c r="P269" s="65"/>
      <c r="Q269" s="65"/>
      <c r="R269" s="65"/>
      <c r="S269" s="65"/>
      <c r="T269" s="66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T269" s="18" t="s">
        <v>133</v>
      </c>
      <c r="AU269" s="18" t="s">
        <v>83</v>
      </c>
    </row>
    <row r="270" spans="1:65" s="13" customFormat="1" ht="11.25">
      <c r="B270" s="194"/>
      <c r="C270" s="195"/>
      <c r="D270" s="187" t="s">
        <v>135</v>
      </c>
      <c r="E270" s="196" t="s">
        <v>28</v>
      </c>
      <c r="F270" s="197" t="s">
        <v>721</v>
      </c>
      <c r="G270" s="195"/>
      <c r="H270" s="198">
        <v>45.22</v>
      </c>
      <c r="I270" s="199"/>
      <c r="J270" s="195"/>
      <c r="K270" s="195"/>
      <c r="L270" s="200"/>
      <c r="M270" s="201"/>
      <c r="N270" s="202"/>
      <c r="O270" s="202"/>
      <c r="P270" s="202"/>
      <c r="Q270" s="202"/>
      <c r="R270" s="202"/>
      <c r="S270" s="202"/>
      <c r="T270" s="203"/>
      <c r="AT270" s="204" t="s">
        <v>135</v>
      </c>
      <c r="AU270" s="204" t="s">
        <v>83</v>
      </c>
      <c r="AV270" s="13" t="s">
        <v>83</v>
      </c>
      <c r="AW270" s="13" t="s">
        <v>35</v>
      </c>
      <c r="AX270" s="13" t="s">
        <v>73</v>
      </c>
      <c r="AY270" s="204" t="s">
        <v>122</v>
      </c>
    </row>
    <row r="271" spans="1:65" s="13" customFormat="1" ht="11.25">
      <c r="B271" s="194"/>
      <c r="C271" s="195"/>
      <c r="D271" s="187" t="s">
        <v>135</v>
      </c>
      <c r="E271" s="196" t="s">
        <v>28</v>
      </c>
      <c r="F271" s="197" t="s">
        <v>722</v>
      </c>
      <c r="G271" s="195"/>
      <c r="H271" s="198">
        <v>69.78</v>
      </c>
      <c r="I271" s="199"/>
      <c r="J271" s="195"/>
      <c r="K271" s="195"/>
      <c r="L271" s="200"/>
      <c r="M271" s="201"/>
      <c r="N271" s="202"/>
      <c r="O271" s="202"/>
      <c r="P271" s="202"/>
      <c r="Q271" s="202"/>
      <c r="R271" s="202"/>
      <c r="S271" s="202"/>
      <c r="T271" s="203"/>
      <c r="AT271" s="204" t="s">
        <v>135</v>
      </c>
      <c r="AU271" s="204" t="s">
        <v>83</v>
      </c>
      <c r="AV271" s="13" t="s">
        <v>83</v>
      </c>
      <c r="AW271" s="13" t="s">
        <v>35</v>
      </c>
      <c r="AX271" s="13" t="s">
        <v>73</v>
      </c>
      <c r="AY271" s="204" t="s">
        <v>122</v>
      </c>
    </row>
    <row r="272" spans="1:65" s="14" customFormat="1" ht="11.25">
      <c r="B272" s="205"/>
      <c r="C272" s="206"/>
      <c r="D272" s="187" t="s">
        <v>135</v>
      </c>
      <c r="E272" s="207" t="s">
        <v>28</v>
      </c>
      <c r="F272" s="208" t="s">
        <v>157</v>
      </c>
      <c r="G272" s="206"/>
      <c r="H272" s="209">
        <v>115</v>
      </c>
      <c r="I272" s="210"/>
      <c r="J272" s="206"/>
      <c r="K272" s="206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135</v>
      </c>
      <c r="AU272" s="215" t="s">
        <v>83</v>
      </c>
      <c r="AV272" s="14" t="s">
        <v>129</v>
      </c>
      <c r="AW272" s="14" t="s">
        <v>35</v>
      </c>
      <c r="AX272" s="14" t="s">
        <v>81</v>
      </c>
      <c r="AY272" s="215" t="s">
        <v>122</v>
      </c>
    </row>
    <row r="273" spans="1:65" s="2" customFormat="1" ht="24.2" customHeight="1">
      <c r="A273" s="35"/>
      <c r="B273" s="36"/>
      <c r="C273" s="174" t="s">
        <v>380</v>
      </c>
      <c r="D273" s="174" t="s">
        <v>124</v>
      </c>
      <c r="E273" s="175" t="s">
        <v>301</v>
      </c>
      <c r="F273" s="176" t="s">
        <v>302</v>
      </c>
      <c r="G273" s="177" t="s">
        <v>152</v>
      </c>
      <c r="H273" s="178">
        <v>68.954999999999998</v>
      </c>
      <c r="I273" s="179"/>
      <c r="J273" s="180">
        <f>ROUND(I273*H273,2)</f>
        <v>0</v>
      </c>
      <c r="K273" s="176" t="s">
        <v>128</v>
      </c>
      <c r="L273" s="40"/>
      <c r="M273" s="181" t="s">
        <v>28</v>
      </c>
      <c r="N273" s="182" t="s">
        <v>44</v>
      </c>
      <c r="O273" s="65"/>
      <c r="P273" s="183">
        <f>O273*H273</f>
        <v>0</v>
      </c>
      <c r="Q273" s="183">
        <v>1.1999999999999999E-3</v>
      </c>
      <c r="R273" s="183">
        <f>Q273*H273</f>
        <v>8.2745999999999986E-2</v>
      </c>
      <c r="S273" s="183">
        <v>0</v>
      </c>
      <c r="T273" s="184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85" t="s">
        <v>129</v>
      </c>
      <c r="AT273" s="185" t="s">
        <v>124</v>
      </c>
      <c r="AU273" s="185" t="s">
        <v>83</v>
      </c>
      <c r="AY273" s="18" t="s">
        <v>122</v>
      </c>
      <c r="BE273" s="186">
        <f>IF(N273="základní",J273,0)</f>
        <v>0</v>
      </c>
      <c r="BF273" s="186">
        <f>IF(N273="snížená",J273,0)</f>
        <v>0</v>
      </c>
      <c r="BG273" s="186">
        <f>IF(N273="zákl. přenesená",J273,0)</f>
        <v>0</v>
      </c>
      <c r="BH273" s="186">
        <f>IF(N273="sníž. přenesená",J273,0)</f>
        <v>0</v>
      </c>
      <c r="BI273" s="186">
        <f>IF(N273="nulová",J273,0)</f>
        <v>0</v>
      </c>
      <c r="BJ273" s="18" t="s">
        <v>81</v>
      </c>
      <c r="BK273" s="186">
        <f>ROUND(I273*H273,2)</f>
        <v>0</v>
      </c>
      <c r="BL273" s="18" t="s">
        <v>129</v>
      </c>
      <c r="BM273" s="185" t="s">
        <v>723</v>
      </c>
    </row>
    <row r="274" spans="1:65" s="2" customFormat="1" ht="19.5">
      <c r="A274" s="35"/>
      <c r="B274" s="36"/>
      <c r="C274" s="37"/>
      <c r="D274" s="187" t="s">
        <v>131</v>
      </c>
      <c r="E274" s="37"/>
      <c r="F274" s="188" t="s">
        <v>304</v>
      </c>
      <c r="G274" s="37"/>
      <c r="H274" s="37"/>
      <c r="I274" s="189"/>
      <c r="J274" s="37"/>
      <c r="K274" s="37"/>
      <c r="L274" s="40"/>
      <c r="M274" s="190"/>
      <c r="N274" s="191"/>
      <c r="O274" s="65"/>
      <c r="P274" s="65"/>
      <c r="Q274" s="65"/>
      <c r="R274" s="65"/>
      <c r="S274" s="65"/>
      <c r="T274" s="66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T274" s="18" t="s">
        <v>131</v>
      </c>
      <c r="AU274" s="18" t="s">
        <v>83</v>
      </c>
    </row>
    <row r="275" spans="1:65" s="2" customFormat="1" ht="11.25">
      <c r="A275" s="35"/>
      <c r="B275" s="36"/>
      <c r="C275" s="37"/>
      <c r="D275" s="192" t="s">
        <v>133</v>
      </c>
      <c r="E275" s="37"/>
      <c r="F275" s="193" t="s">
        <v>305</v>
      </c>
      <c r="G275" s="37"/>
      <c r="H275" s="37"/>
      <c r="I275" s="189"/>
      <c r="J275" s="37"/>
      <c r="K275" s="37"/>
      <c r="L275" s="40"/>
      <c r="M275" s="190"/>
      <c r="N275" s="191"/>
      <c r="O275" s="65"/>
      <c r="P275" s="65"/>
      <c r="Q275" s="65"/>
      <c r="R275" s="65"/>
      <c r="S275" s="65"/>
      <c r="T275" s="66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8" t="s">
        <v>133</v>
      </c>
      <c r="AU275" s="18" t="s">
        <v>83</v>
      </c>
    </row>
    <row r="276" spans="1:65" s="13" customFormat="1" ht="11.25">
      <c r="B276" s="194"/>
      <c r="C276" s="195"/>
      <c r="D276" s="187" t="s">
        <v>135</v>
      </c>
      <c r="E276" s="196" t="s">
        <v>28</v>
      </c>
      <c r="F276" s="197" t="s">
        <v>724</v>
      </c>
      <c r="G276" s="195"/>
      <c r="H276" s="198">
        <v>43.5</v>
      </c>
      <c r="I276" s="199"/>
      <c r="J276" s="195"/>
      <c r="K276" s="195"/>
      <c r="L276" s="200"/>
      <c r="M276" s="201"/>
      <c r="N276" s="202"/>
      <c r="O276" s="202"/>
      <c r="P276" s="202"/>
      <c r="Q276" s="202"/>
      <c r="R276" s="202"/>
      <c r="S276" s="202"/>
      <c r="T276" s="203"/>
      <c r="AT276" s="204" t="s">
        <v>135</v>
      </c>
      <c r="AU276" s="204" t="s">
        <v>83</v>
      </c>
      <c r="AV276" s="13" t="s">
        <v>83</v>
      </c>
      <c r="AW276" s="13" t="s">
        <v>35</v>
      </c>
      <c r="AX276" s="13" t="s">
        <v>73</v>
      </c>
      <c r="AY276" s="204" t="s">
        <v>122</v>
      </c>
    </row>
    <row r="277" spans="1:65" s="13" customFormat="1" ht="11.25">
      <c r="B277" s="194"/>
      <c r="C277" s="195"/>
      <c r="D277" s="187" t="s">
        <v>135</v>
      </c>
      <c r="E277" s="196" t="s">
        <v>28</v>
      </c>
      <c r="F277" s="197" t="s">
        <v>725</v>
      </c>
      <c r="G277" s="195"/>
      <c r="H277" s="198">
        <v>5.12</v>
      </c>
      <c r="I277" s="199"/>
      <c r="J277" s="195"/>
      <c r="K277" s="195"/>
      <c r="L277" s="200"/>
      <c r="M277" s="201"/>
      <c r="N277" s="202"/>
      <c r="O277" s="202"/>
      <c r="P277" s="202"/>
      <c r="Q277" s="202"/>
      <c r="R277" s="202"/>
      <c r="S277" s="202"/>
      <c r="T277" s="203"/>
      <c r="AT277" s="204" t="s">
        <v>135</v>
      </c>
      <c r="AU277" s="204" t="s">
        <v>83</v>
      </c>
      <c r="AV277" s="13" t="s">
        <v>83</v>
      </c>
      <c r="AW277" s="13" t="s">
        <v>35</v>
      </c>
      <c r="AX277" s="13" t="s">
        <v>73</v>
      </c>
      <c r="AY277" s="204" t="s">
        <v>122</v>
      </c>
    </row>
    <row r="278" spans="1:65" s="13" customFormat="1" ht="11.25">
      <c r="B278" s="194"/>
      <c r="C278" s="195"/>
      <c r="D278" s="187" t="s">
        <v>135</v>
      </c>
      <c r="E278" s="196" t="s">
        <v>28</v>
      </c>
      <c r="F278" s="197" t="s">
        <v>726</v>
      </c>
      <c r="G278" s="195"/>
      <c r="H278" s="198">
        <v>20.335000000000001</v>
      </c>
      <c r="I278" s="199"/>
      <c r="J278" s="195"/>
      <c r="K278" s="195"/>
      <c r="L278" s="200"/>
      <c r="M278" s="201"/>
      <c r="N278" s="202"/>
      <c r="O278" s="202"/>
      <c r="P278" s="202"/>
      <c r="Q278" s="202"/>
      <c r="R278" s="202"/>
      <c r="S278" s="202"/>
      <c r="T278" s="203"/>
      <c r="AT278" s="204" t="s">
        <v>135</v>
      </c>
      <c r="AU278" s="204" t="s">
        <v>83</v>
      </c>
      <c r="AV278" s="13" t="s">
        <v>83</v>
      </c>
      <c r="AW278" s="13" t="s">
        <v>35</v>
      </c>
      <c r="AX278" s="13" t="s">
        <v>73</v>
      </c>
      <c r="AY278" s="204" t="s">
        <v>122</v>
      </c>
    </row>
    <row r="279" spans="1:65" s="14" customFormat="1" ht="11.25">
      <c r="B279" s="205"/>
      <c r="C279" s="206"/>
      <c r="D279" s="187" t="s">
        <v>135</v>
      </c>
      <c r="E279" s="207" t="s">
        <v>28</v>
      </c>
      <c r="F279" s="208" t="s">
        <v>157</v>
      </c>
      <c r="G279" s="206"/>
      <c r="H279" s="209">
        <v>68.954999999999998</v>
      </c>
      <c r="I279" s="210"/>
      <c r="J279" s="206"/>
      <c r="K279" s="206"/>
      <c r="L279" s="211"/>
      <c r="M279" s="212"/>
      <c r="N279" s="213"/>
      <c r="O279" s="213"/>
      <c r="P279" s="213"/>
      <c r="Q279" s="213"/>
      <c r="R279" s="213"/>
      <c r="S279" s="213"/>
      <c r="T279" s="214"/>
      <c r="AT279" s="215" t="s">
        <v>135</v>
      </c>
      <c r="AU279" s="215" t="s">
        <v>83</v>
      </c>
      <c r="AV279" s="14" t="s">
        <v>129</v>
      </c>
      <c r="AW279" s="14" t="s">
        <v>35</v>
      </c>
      <c r="AX279" s="14" t="s">
        <v>81</v>
      </c>
      <c r="AY279" s="215" t="s">
        <v>122</v>
      </c>
    </row>
    <row r="280" spans="1:65" s="2" customFormat="1" ht="24.2" customHeight="1">
      <c r="A280" s="35"/>
      <c r="B280" s="36"/>
      <c r="C280" s="174" t="s">
        <v>385</v>
      </c>
      <c r="D280" s="174" t="s">
        <v>124</v>
      </c>
      <c r="E280" s="175" t="s">
        <v>309</v>
      </c>
      <c r="F280" s="176" t="s">
        <v>310</v>
      </c>
      <c r="G280" s="177" t="s">
        <v>273</v>
      </c>
      <c r="H280" s="178">
        <v>149.62</v>
      </c>
      <c r="I280" s="179"/>
      <c r="J280" s="180">
        <f>ROUND(I280*H280,2)</f>
        <v>0</v>
      </c>
      <c r="K280" s="176" t="s">
        <v>128</v>
      </c>
      <c r="L280" s="40"/>
      <c r="M280" s="181" t="s">
        <v>28</v>
      </c>
      <c r="N280" s="182" t="s">
        <v>44</v>
      </c>
      <c r="O280" s="65"/>
      <c r="P280" s="183">
        <f>O280*H280</f>
        <v>0</v>
      </c>
      <c r="Q280" s="183">
        <v>2.0000000000000001E-4</v>
      </c>
      <c r="R280" s="183">
        <f>Q280*H280</f>
        <v>2.9924000000000003E-2</v>
      </c>
      <c r="S280" s="183">
        <v>0</v>
      </c>
      <c r="T280" s="184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85" t="s">
        <v>129</v>
      </c>
      <c r="AT280" s="185" t="s">
        <v>124</v>
      </c>
      <c r="AU280" s="185" t="s">
        <v>83</v>
      </c>
      <c r="AY280" s="18" t="s">
        <v>122</v>
      </c>
      <c r="BE280" s="186">
        <f>IF(N280="základní",J280,0)</f>
        <v>0</v>
      </c>
      <c r="BF280" s="186">
        <f>IF(N280="snížená",J280,0)</f>
        <v>0</v>
      </c>
      <c r="BG280" s="186">
        <f>IF(N280="zákl. přenesená",J280,0)</f>
        <v>0</v>
      </c>
      <c r="BH280" s="186">
        <f>IF(N280="sníž. přenesená",J280,0)</f>
        <v>0</v>
      </c>
      <c r="BI280" s="186">
        <f>IF(N280="nulová",J280,0)</f>
        <v>0</v>
      </c>
      <c r="BJ280" s="18" t="s">
        <v>81</v>
      </c>
      <c r="BK280" s="186">
        <f>ROUND(I280*H280,2)</f>
        <v>0</v>
      </c>
      <c r="BL280" s="18" t="s">
        <v>129</v>
      </c>
      <c r="BM280" s="185" t="s">
        <v>727</v>
      </c>
    </row>
    <row r="281" spans="1:65" s="2" customFormat="1" ht="19.5">
      <c r="A281" s="35"/>
      <c r="B281" s="36"/>
      <c r="C281" s="37"/>
      <c r="D281" s="187" t="s">
        <v>131</v>
      </c>
      <c r="E281" s="37"/>
      <c r="F281" s="188" t="s">
        <v>312</v>
      </c>
      <c r="G281" s="37"/>
      <c r="H281" s="37"/>
      <c r="I281" s="189"/>
      <c r="J281" s="37"/>
      <c r="K281" s="37"/>
      <c r="L281" s="40"/>
      <c r="M281" s="190"/>
      <c r="N281" s="191"/>
      <c r="O281" s="65"/>
      <c r="P281" s="65"/>
      <c r="Q281" s="65"/>
      <c r="R281" s="65"/>
      <c r="S281" s="65"/>
      <c r="T281" s="66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18" t="s">
        <v>131</v>
      </c>
      <c r="AU281" s="18" t="s">
        <v>83</v>
      </c>
    </row>
    <row r="282" spans="1:65" s="2" customFormat="1" ht="11.25">
      <c r="A282" s="35"/>
      <c r="B282" s="36"/>
      <c r="C282" s="37"/>
      <c r="D282" s="192" t="s">
        <v>133</v>
      </c>
      <c r="E282" s="37"/>
      <c r="F282" s="193" t="s">
        <v>313</v>
      </c>
      <c r="G282" s="37"/>
      <c r="H282" s="37"/>
      <c r="I282" s="189"/>
      <c r="J282" s="37"/>
      <c r="K282" s="37"/>
      <c r="L282" s="40"/>
      <c r="M282" s="190"/>
      <c r="N282" s="191"/>
      <c r="O282" s="65"/>
      <c r="P282" s="65"/>
      <c r="Q282" s="65"/>
      <c r="R282" s="65"/>
      <c r="S282" s="65"/>
      <c r="T282" s="66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18" t="s">
        <v>133</v>
      </c>
      <c r="AU282" s="18" t="s">
        <v>83</v>
      </c>
    </row>
    <row r="283" spans="1:65" s="13" customFormat="1" ht="11.25">
      <c r="B283" s="194"/>
      <c r="C283" s="195"/>
      <c r="D283" s="187" t="s">
        <v>135</v>
      </c>
      <c r="E283" s="196" t="s">
        <v>28</v>
      </c>
      <c r="F283" s="197" t="s">
        <v>713</v>
      </c>
      <c r="G283" s="195"/>
      <c r="H283" s="198">
        <v>149.62</v>
      </c>
      <c r="I283" s="199"/>
      <c r="J283" s="195"/>
      <c r="K283" s="195"/>
      <c r="L283" s="200"/>
      <c r="M283" s="201"/>
      <c r="N283" s="202"/>
      <c r="O283" s="202"/>
      <c r="P283" s="202"/>
      <c r="Q283" s="202"/>
      <c r="R283" s="202"/>
      <c r="S283" s="202"/>
      <c r="T283" s="203"/>
      <c r="AT283" s="204" t="s">
        <v>135</v>
      </c>
      <c r="AU283" s="204" t="s">
        <v>83</v>
      </c>
      <c r="AV283" s="13" t="s">
        <v>83</v>
      </c>
      <c r="AW283" s="13" t="s">
        <v>35</v>
      </c>
      <c r="AX283" s="13" t="s">
        <v>73</v>
      </c>
      <c r="AY283" s="204" t="s">
        <v>122</v>
      </c>
    </row>
    <row r="284" spans="1:65" s="14" customFormat="1" ht="11.25">
      <c r="B284" s="205"/>
      <c r="C284" s="206"/>
      <c r="D284" s="187" t="s">
        <v>135</v>
      </c>
      <c r="E284" s="207" t="s">
        <v>28</v>
      </c>
      <c r="F284" s="208" t="s">
        <v>157</v>
      </c>
      <c r="G284" s="206"/>
      <c r="H284" s="209">
        <v>149.62</v>
      </c>
      <c r="I284" s="210"/>
      <c r="J284" s="206"/>
      <c r="K284" s="206"/>
      <c r="L284" s="211"/>
      <c r="M284" s="212"/>
      <c r="N284" s="213"/>
      <c r="O284" s="213"/>
      <c r="P284" s="213"/>
      <c r="Q284" s="213"/>
      <c r="R284" s="213"/>
      <c r="S284" s="213"/>
      <c r="T284" s="214"/>
      <c r="AT284" s="215" t="s">
        <v>135</v>
      </c>
      <c r="AU284" s="215" t="s">
        <v>83</v>
      </c>
      <c r="AV284" s="14" t="s">
        <v>129</v>
      </c>
      <c r="AW284" s="14" t="s">
        <v>35</v>
      </c>
      <c r="AX284" s="14" t="s">
        <v>81</v>
      </c>
      <c r="AY284" s="215" t="s">
        <v>122</v>
      </c>
    </row>
    <row r="285" spans="1:65" s="2" customFormat="1" ht="24.2" customHeight="1">
      <c r="A285" s="35"/>
      <c r="B285" s="36"/>
      <c r="C285" s="174" t="s">
        <v>392</v>
      </c>
      <c r="D285" s="174" t="s">
        <v>124</v>
      </c>
      <c r="E285" s="175" t="s">
        <v>315</v>
      </c>
      <c r="F285" s="176" t="s">
        <v>316</v>
      </c>
      <c r="G285" s="177" t="s">
        <v>273</v>
      </c>
      <c r="H285" s="178">
        <v>158.35</v>
      </c>
      <c r="I285" s="179"/>
      <c r="J285" s="180">
        <f>ROUND(I285*H285,2)</f>
        <v>0</v>
      </c>
      <c r="K285" s="176" t="s">
        <v>128</v>
      </c>
      <c r="L285" s="40"/>
      <c r="M285" s="181" t="s">
        <v>28</v>
      </c>
      <c r="N285" s="182" t="s">
        <v>44</v>
      </c>
      <c r="O285" s="65"/>
      <c r="P285" s="183">
        <f>O285*H285</f>
        <v>0</v>
      </c>
      <c r="Q285" s="183">
        <v>6.9999999999999994E-5</v>
      </c>
      <c r="R285" s="183">
        <f>Q285*H285</f>
        <v>1.1084499999999999E-2</v>
      </c>
      <c r="S285" s="183">
        <v>0</v>
      </c>
      <c r="T285" s="184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85" t="s">
        <v>129</v>
      </c>
      <c r="AT285" s="185" t="s">
        <v>124</v>
      </c>
      <c r="AU285" s="185" t="s">
        <v>83</v>
      </c>
      <c r="AY285" s="18" t="s">
        <v>122</v>
      </c>
      <c r="BE285" s="186">
        <f>IF(N285="základní",J285,0)</f>
        <v>0</v>
      </c>
      <c r="BF285" s="186">
        <f>IF(N285="snížená",J285,0)</f>
        <v>0</v>
      </c>
      <c r="BG285" s="186">
        <f>IF(N285="zákl. přenesená",J285,0)</f>
        <v>0</v>
      </c>
      <c r="BH285" s="186">
        <f>IF(N285="sníž. přenesená",J285,0)</f>
        <v>0</v>
      </c>
      <c r="BI285" s="186">
        <f>IF(N285="nulová",J285,0)</f>
        <v>0</v>
      </c>
      <c r="BJ285" s="18" t="s">
        <v>81</v>
      </c>
      <c r="BK285" s="186">
        <f>ROUND(I285*H285,2)</f>
        <v>0</v>
      </c>
      <c r="BL285" s="18" t="s">
        <v>129</v>
      </c>
      <c r="BM285" s="185" t="s">
        <v>728</v>
      </c>
    </row>
    <row r="286" spans="1:65" s="2" customFormat="1" ht="19.5">
      <c r="A286" s="35"/>
      <c r="B286" s="36"/>
      <c r="C286" s="37"/>
      <c r="D286" s="187" t="s">
        <v>131</v>
      </c>
      <c r="E286" s="37"/>
      <c r="F286" s="188" t="s">
        <v>318</v>
      </c>
      <c r="G286" s="37"/>
      <c r="H286" s="37"/>
      <c r="I286" s="189"/>
      <c r="J286" s="37"/>
      <c r="K286" s="37"/>
      <c r="L286" s="40"/>
      <c r="M286" s="190"/>
      <c r="N286" s="191"/>
      <c r="O286" s="65"/>
      <c r="P286" s="65"/>
      <c r="Q286" s="65"/>
      <c r="R286" s="65"/>
      <c r="S286" s="65"/>
      <c r="T286" s="66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T286" s="18" t="s">
        <v>131</v>
      </c>
      <c r="AU286" s="18" t="s">
        <v>83</v>
      </c>
    </row>
    <row r="287" spans="1:65" s="2" customFormat="1" ht="11.25">
      <c r="A287" s="35"/>
      <c r="B287" s="36"/>
      <c r="C287" s="37"/>
      <c r="D287" s="192" t="s">
        <v>133</v>
      </c>
      <c r="E287" s="37"/>
      <c r="F287" s="193" t="s">
        <v>319</v>
      </c>
      <c r="G287" s="37"/>
      <c r="H287" s="37"/>
      <c r="I287" s="189"/>
      <c r="J287" s="37"/>
      <c r="K287" s="37"/>
      <c r="L287" s="40"/>
      <c r="M287" s="190"/>
      <c r="N287" s="191"/>
      <c r="O287" s="65"/>
      <c r="P287" s="65"/>
      <c r="Q287" s="65"/>
      <c r="R287" s="65"/>
      <c r="S287" s="65"/>
      <c r="T287" s="66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8" t="s">
        <v>133</v>
      </c>
      <c r="AU287" s="18" t="s">
        <v>83</v>
      </c>
    </row>
    <row r="288" spans="1:65" s="13" customFormat="1" ht="11.25">
      <c r="B288" s="194"/>
      <c r="C288" s="195"/>
      <c r="D288" s="187" t="s">
        <v>135</v>
      </c>
      <c r="E288" s="196" t="s">
        <v>28</v>
      </c>
      <c r="F288" s="197" t="s">
        <v>716</v>
      </c>
      <c r="G288" s="195"/>
      <c r="H288" s="198">
        <v>158.35</v>
      </c>
      <c r="I288" s="199"/>
      <c r="J288" s="195"/>
      <c r="K288" s="195"/>
      <c r="L288" s="200"/>
      <c r="M288" s="201"/>
      <c r="N288" s="202"/>
      <c r="O288" s="202"/>
      <c r="P288" s="202"/>
      <c r="Q288" s="202"/>
      <c r="R288" s="202"/>
      <c r="S288" s="202"/>
      <c r="T288" s="203"/>
      <c r="AT288" s="204" t="s">
        <v>135</v>
      </c>
      <c r="AU288" s="204" t="s">
        <v>83</v>
      </c>
      <c r="AV288" s="13" t="s">
        <v>83</v>
      </c>
      <c r="AW288" s="13" t="s">
        <v>35</v>
      </c>
      <c r="AX288" s="13" t="s">
        <v>81</v>
      </c>
      <c r="AY288" s="204" t="s">
        <v>122</v>
      </c>
    </row>
    <row r="289" spans="1:65" s="2" customFormat="1" ht="24.2" customHeight="1">
      <c r="A289" s="35"/>
      <c r="B289" s="36"/>
      <c r="C289" s="174" t="s">
        <v>399</v>
      </c>
      <c r="D289" s="174" t="s">
        <v>124</v>
      </c>
      <c r="E289" s="175" t="s">
        <v>321</v>
      </c>
      <c r="F289" s="176" t="s">
        <v>322</v>
      </c>
      <c r="G289" s="177" t="s">
        <v>273</v>
      </c>
      <c r="H289" s="178">
        <v>560.70000000000005</v>
      </c>
      <c r="I289" s="179"/>
      <c r="J289" s="180">
        <f>ROUND(I289*H289,2)</f>
        <v>0</v>
      </c>
      <c r="K289" s="176" t="s">
        <v>128</v>
      </c>
      <c r="L289" s="40"/>
      <c r="M289" s="181" t="s">
        <v>28</v>
      </c>
      <c r="N289" s="182" t="s">
        <v>44</v>
      </c>
      <c r="O289" s="65"/>
      <c r="P289" s="183">
        <f>O289*H289</f>
        <v>0</v>
      </c>
      <c r="Q289" s="183">
        <v>4.0000000000000002E-4</v>
      </c>
      <c r="R289" s="183">
        <f>Q289*H289</f>
        <v>0.22428000000000003</v>
      </c>
      <c r="S289" s="183">
        <v>0</v>
      </c>
      <c r="T289" s="184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85" t="s">
        <v>129</v>
      </c>
      <c r="AT289" s="185" t="s">
        <v>124</v>
      </c>
      <c r="AU289" s="185" t="s">
        <v>83</v>
      </c>
      <c r="AY289" s="18" t="s">
        <v>122</v>
      </c>
      <c r="BE289" s="186">
        <f>IF(N289="základní",J289,0)</f>
        <v>0</v>
      </c>
      <c r="BF289" s="186">
        <f>IF(N289="snížená",J289,0)</f>
        <v>0</v>
      </c>
      <c r="BG289" s="186">
        <f>IF(N289="zákl. přenesená",J289,0)</f>
        <v>0</v>
      </c>
      <c r="BH289" s="186">
        <f>IF(N289="sníž. přenesená",J289,0)</f>
        <v>0</v>
      </c>
      <c r="BI289" s="186">
        <f>IF(N289="nulová",J289,0)</f>
        <v>0</v>
      </c>
      <c r="BJ289" s="18" t="s">
        <v>81</v>
      </c>
      <c r="BK289" s="186">
        <f>ROUND(I289*H289,2)</f>
        <v>0</v>
      </c>
      <c r="BL289" s="18" t="s">
        <v>129</v>
      </c>
      <c r="BM289" s="185" t="s">
        <v>729</v>
      </c>
    </row>
    <row r="290" spans="1:65" s="2" customFormat="1" ht="19.5">
      <c r="A290" s="35"/>
      <c r="B290" s="36"/>
      <c r="C290" s="37"/>
      <c r="D290" s="187" t="s">
        <v>131</v>
      </c>
      <c r="E290" s="37"/>
      <c r="F290" s="188" t="s">
        <v>324</v>
      </c>
      <c r="G290" s="37"/>
      <c r="H290" s="37"/>
      <c r="I290" s="189"/>
      <c r="J290" s="37"/>
      <c r="K290" s="37"/>
      <c r="L290" s="40"/>
      <c r="M290" s="190"/>
      <c r="N290" s="191"/>
      <c r="O290" s="65"/>
      <c r="P290" s="65"/>
      <c r="Q290" s="65"/>
      <c r="R290" s="65"/>
      <c r="S290" s="65"/>
      <c r="T290" s="66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T290" s="18" t="s">
        <v>131</v>
      </c>
      <c r="AU290" s="18" t="s">
        <v>83</v>
      </c>
    </row>
    <row r="291" spans="1:65" s="2" customFormat="1" ht="11.25">
      <c r="A291" s="35"/>
      <c r="B291" s="36"/>
      <c r="C291" s="37"/>
      <c r="D291" s="192" t="s">
        <v>133</v>
      </c>
      <c r="E291" s="37"/>
      <c r="F291" s="193" t="s">
        <v>325</v>
      </c>
      <c r="G291" s="37"/>
      <c r="H291" s="37"/>
      <c r="I291" s="189"/>
      <c r="J291" s="37"/>
      <c r="K291" s="37"/>
      <c r="L291" s="40"/>
      <c r="M291" s="190"/>
      <c r="N291" s="191"/>
      <c r="O291" s="65"/>
      <c r="P291" s="65"/>
      <c r="Q291" s="65"/>
      <c r="R291" s="65"/>
      <c r="S291" s="65"/>
      <c r="T291" s="66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T291" s="18" t="s">
        <v>133</v>
      </c>
      <c r="AU291" s="18" t="s">
        <v>83</v>
      </c>
    </row>
    <row r="292" spans="1:65" s="13" customFormat="1" ht="11.25">
      <c r="B292" s="194"/>
      <c r="C292" s="195"/>
      <c r="D292" s="187" t="s">
        <v>135</v>
      </c>
      <c r="E292" s="196" t="s">
        <v>28</v>
      </c>
      <c r="F292" s="197" t="s">
        <v>718</v>
      </c>
      <c r="G292" s="195"/>
      <c r="H292" s="198">
        <v>548.70000000000005</v>
      </c>
      <c r="I292" s="199"/>
      <c r="J292" s="195"/>
      <c r="K292" s="195"/>
      <c r="L292" s="200"/>
      <c r="M292" s="201"/>
      <c r="N292" s="202"/>
      <c r="O292" s="202"/>
      <c r="P292" s="202"/>
      <c r="Q292" s="202"/>
      <c r="R292" s="202"/>
      <c r="S292" s="202"/>
      <c r="T292" s="203"/>
      <c r="AT292" s="204" t="s">
        <v>135</v>
      </c>
      <c r="AU292" s="204" t="s">
        <v>83</v>
      </c>
      <c r="AV292" s="13" t="s">
        <v>83</v>
      </c>
      <c r="AW292" s="13" t="s">
        <v>35</v>
      </c>
      <c r="AX292" s="13" t="s">
        <v>73</v>
      </c>
      <c r="AY292" s="204" t="s">
        <v>122</v>
      </c>
    </row>
    <row r="293" spans="1:65" s="13" customFormat="1" ht="11.25">
      <c r="B293" s="194"/>
      <c r="C293" s="195"/>
      <c r="D293" s="187" t="s">
        <v>135</v>
      </c>
      <c r="E293" s="196" t="s">
        <v>28</v>
      </c>
      <c r="F293" s="197" t="s">
        <v>719</v>
      </c>
      <c r="G293" s="195"/>
      <c r="H293" s="198">
        <v>12</v>
      </c>
      <c r="I293" s="199"/>
      <c r="J293" s="195"/>
      <c r="K293" s="195"/>
      <c r="L293" s="200"/>
      <c r="M293" s="201"/>
      <c r="N293" s="202"/>
      <c r="O293" s="202"/>
      <c r="P293" s="202"/>
      <c r="Q293" s="202"/>
      <c r="R293" s="202"/>
      <c r="S293" s="202"/>
      <c r="T293" s="203"/>
      <c r="AT293" s="204" t="s">
        <v>135</v>
      </c>
      <c r="AU293" s="204" t="s">
        <v>83</v>
      </c>
      <c r="AV293" s="13" t="s">
        <v>83</v>
      </c>
      <c r="AW293" s="13" t="s">
        <v>35</v>
      </c>
      <c r="AX293" s="13" t="s">
        <v>73</v>
      </c>
      <c r="AY293" s="204" t="s">
        <v>122</v>
      </c>
    </row>
    <row r="294" spans="1:65" s="14" customFormat="1" ht="11.25">
      <c r="B294" s="205"/>
      <c r="C294" s="206"/>
      <c r="D294" s="187" t="s">
        <v>135</v>
      </c>
      <c r="E294" s="207" t="s">
        <v>28</v>
      </c>
      <c r="F294" s="208" t="s">
        <v>157</v>
      </c>
      <c r="G294" s="206"/>
      <c r="H294" s="209">
        <v>560.70000000000005</v>
      </c>
      <c r="I294" s="210"/>
      <c r="J294" s="206"/>
      <c r="K294" s="206"/>
      <c r="L294" s="211"/>
      <c r="M294" s="212"/>
      <c r="N294" s="213"/>
      <c r="O294" s="213"/>
      <c r="P294" s="213"/>
      <c r="Q294" s="213"/>
      <c r="R294" s="213"/>
      <c r="S294" s="213"/>
      <c r="T294" s="214"/>
      <c r="AT294" s="215" t="s">
        <v>135</v>
      </c>
      <c r="AU294" s="215" t="s">
        <v>83</v>
      </c>
      <c r="AV294" s="14" t="s">
        <v>129</v>
      </c>
      <c r="AW294" s="14" t="s">
        <v>35</v>
      </c>
      <c r="AX294" s="14" t="s">
        <v>81</v>
      </c>
      <c r="AY294" s="215" t="s">
        <v>122</v>
      </c>
    </row>
    <row r="295" spans="1:65" s="2" customFormat="1" ht="24.2" customHeight="1">
      <c r="A295" s="35"/>
      <c r="B295" s="36"/>
      <c r="C295" s="174" t="s">
        <v>405</v>
      </c>
      <c r="D295" s="174" t="s">
        <v>124</v>
      </c>
      <c r="E295" s="175" t="s">
        <v>327</v>
      </c>
      <c r="F295" s="176" t="s">
        <v>328</v>
      </c>
      <c r="G295" s="177" t="s">
        <v>273</v>
      </c>
      <c r="H295" s="178">
        <v>115</v>
      </c>
      <c r="I295" s="179"/>
      <c r="J295" s="180">
        <f>ROUND(I295*H295,2)</f>
        <v>0</v>
      </c>
      <c r="K295" s="176" t="s">
        <v>128</v>
      </c>
      <c r="L295" s="40"/>
      <c r="M295" s="181" t="s">
        <v>28</v>
      </c>
      <c r="N295" s="182" t="s">
        <v>44</v>
      </c>
      <c r="O295" s="65"/>
      <c r="P295" s="183">
        <f>O295*H295</f>
        <v>0</v>
      </c>
      <c r="Q295" s="183">
        <v>1.2999999999999999E-4</v>
      </c>
      <c r="R295" s="183">
        <f>Q295*H295</f>
        <v>1.4949999999999998E-2</v>
      </c>
      <c r="S295" s="183">
        <v>0</v>
      </c>
      <c r="T295" s="184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85" t="s">
        <v>129</v>
      </c>
      <c r="AT295" s="185" t="s">
        <v>124</v>
      </c>
      <c r="AU295" s="185" t="s">
        <v>83</v>
      </c>
      <c r="AY295" s="18" t="s">
        <v>122</v>
      </c>
      <c r="BE295" s="186">
        <f>IF(N295="základní",J295,0)</f>
        <v>0</v>
      </c>
      <c r="BF295" s="186">
        <f>IF(N295="snížená",J295,0)</f>
        <v>0</v>
      </c>
      <c r="BG295" s="186">
        <f>IF(N295="zákl. přenesená",J295,0)</f>
        <v>0</v>
      </c>
      <c r="BH295" s="186">
        <f>IF(N295="sníž. přenesená",J295,0)</f>
        <v>0</v>
      </c>
      <c r="BI295" s="186">
        <f>IF(N295="nulová",J295,0)</f>
        <v>0</v>
      </c>
      <c r="BJ295" s="18" t="s">
        <v>81</v>
      </c>
      <c r="BK295" s="186">
        <f>ROUND(I295*H295,2)</f>
        <v>0</v>
      </c>
      <c r="BL295" s="18" t="s">
        <v>129</v>
      </c>
      <c r="BM295" s="185" t="s">
        <v>730</v>
      </c>
    </row>
    <row r="296" spans="1:65" s="2" customFormat="1" ht="19.5">
      <c r="A296" s="35"/>
      <c r="B296" s="36"/>
      <c r="C296" s="37"/>
      <c r="D296" s="187" t="s">
        <v>131</v>
      </c>
      <c r="E296" s="37"/>
      <c r="F296" s="188" t="s">
        <v>330</v>
      </c>
      <c r="G296" s="37"/>
      <c r="H296" s="37"/>
      <c r="I296" s="189"/>
      <c r="J296" s="37"/>
      <c r="K296" s="37"/>
      <c r="L296" s="40"/>
      <c r="M296" s="190"/>
      <c r="N296" s="191"/>
      <c r="O296" s="65"/>
      <c r="P296" s="65"/>
      <c r="Q296" s="65"/>
      <c r="R296" s="65"/>
      <c r="S296" s="65"/>
      <c r="T296" s="66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T296" s="18" t="s">
        <v>131</v>
      </c>
      <c r="AU296" s="18" t="s">
        <v>83</v>
      </c>
    </row>
    <row r="297" spans="1:65" s="2" customFormat="1" ht="11.25">
      <c r="A297" s="35"/>
      <c r="B297" s="36"/>
      <c r="C297" s="37"/>
      <c r="D297" s="192" t="s">
        <v>133</v>
      </c>
      <c r="E297" s="37"/>
      <c r="F297" s="193" t="s">
        <v>331</v>
      </c>
      <c r="G297" s="37"/>
      <c r="H297" s="37"/>
      <c r="I297" s="189"/>
      <c r="J297" s="37"/>
      <c r="K297" s="37"/>
      <c r="L297" s="40"/>
      <c r="M297" s="190"/>
      <c r="N297" s="191"/>
      <c r="O297" s="65"/>
      <c r="P297" s="65"/>
      <c r="Q297" s="65"/>
      <c r="R297" s="65"/>
      <c r="S297" s="65"/>
      <c r="T297" s="66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8" t="s">
        <v>133</v>
      </c>
      <c r="AU297" s="18" t="s">
        <v>83</v>
      </c>
    </row>
    <row r="298" spans="1:65" s="13" customFormat="1" ht="11.25">
      <c r="B298" s="194"/>
      <c r="C298" s="195"/>
      <c r="D298" s="187" t="s">
        <v>135</v>
      </c>
      <c r="E298" s="196" t="s">
        <v>28</v>
      </c>
      <c r="F298" s="197" t="s">
        <v>721</v>
      </c>
      <c r="G298" s="195"/>
      <c r="H298" s="198">
        <v>45.22</v>
      </c>
      <c r="I298" s="199"/>
      <c r="J298" s="195"/>
      <c r="K298" s="195"/>
      <c r="L298" s="200"/>
      <c r="M298" s="201"/>
      <c r="N298" s="202"/>
      <c r="O298" s="202"/>
      <c r="P298" s="202"/>
      <c r="Q298" s="202"/>
      <c r="R298" s="202"/>
      <c r="S298" s="202"/>
      <c r="T298" s="203"/>
      <c r="AT298" s="204" t="s">
        <v>135</v>
      </c>
      <c r="AU298" s="204" t="s">
        <v>83</v>
      </c>
      <c r="AV298" s="13" t="s">
        <v>83</v>
      </c>
      <c r="AW298" s="13" t="s">
        <v>35</v>
      </c>
      <c r="AX298" s="13" t="s">
        <v>73</v>
      </c>
      <c r="AY298" s="204" t="s">
        <v>122</v>
      </c>
    </row>
    <row r="299" spans="1:65" s="13" customFormat="1" ht="11.25">
      <c r="B299" s="194"/>
      <c r="C299" s="195"/>
      <c r="D299" s="187" t="s">
        <v>135</v>
      </c>
      <c r="E299" s="196" t="s">
        <v>28</v>
      </c>
      <c r="F299" s="197" t="s">
        <v>722</v>
      </c>
      <c r="G299" s="195"/>
      <c r="H299" s="198">
        <v>69.78</v>
      </c>
      <c r="I299" s="199"/>
      <c r="J299" s="195"/>
      <c r="K299" s="195"/>
      <c r="L299" s="200"/>
      <c r="M299" s="201"/>
      <c r="N299" s="202"/>
      <c r="O299" s="202"/>
      <c r="P299" s="202"/>
      <c r="Q299" s="202"/>
      <c r="R299" s="202"/>
      <c r="S299" s="202"/>
      <c r="T299" s="203"/>
      <c r="AT299" s="204" t="s">
        <v>135</v>
      </c>
      <c r="AU299" s="204" t="s">
        <v>83</v>
      </c>
      <c r="AV299" s="13" t="s">
        <v>83</v>
      </c>
      <c r="AW299" s="13" t="s">
        <v>35</v>
      </c>
      <c r="AX299" s="13" t="s">
        <v>73</v>
      </c>
      <c r="AY299" s="204" t="s">
        <v>122</v>
      </c>
    </row>
    <row r="300" spans="1:65" s="14" customFormat="1" ht="11.25">
      <c r="B300" s="205"/>
      <c r="C300" s="206"/>
      <c r="D300" s="187" t="s">
        <v>135</v>
      </c>
      <c r="E300" s="207" t="s">
        <v>28</v>
      </c>
      <c r="F300" s="208" t="s">
        <v>157</v>
      </c>
      <c r="G300" s="206"/>
      <c r="H300" s="209">
        <v>115</v>
      </c>
      <c r="I300" s="210"/>
      <c r="J300" s="206"/>
      <c r="K300" s="206"/>
      <c r="L300" s="211"/>
      <c r="M300" s="212"/>
      <c r="N300" s="213"/>
      <c r="O300" s="213"/>
      <c r="P300" s="213"/>
      <c r="Q300" s="213"/>
      <c r="R300" s="213"/>
      <c r="S300" s="213"/>
      <c r="T300" s="214"/>
      <c r="AT300" s="215" t="s">
        <v>135</v>
      </c>
      <c r="AU300" s="215" t="s">
        <v>83</v>
      </c>
      <c r="AV300" s="14" t="s">
        <v>129</v>
      </c>
      <c r="AW300" s="14" t="s">
        <v>35</v>
      </c>
      <c r="AX300" s="14" t="s">
        <v>81</v>
      </c>
      <c r="AY300" s="215" t="s">
        <v>122</v>
      </c>
    </row>
    <row r="301" spans="1:65" s="2" customFormat="1" ht="24.2" customHeight="1">
      <c r="A301" s="35"/>
      <c r="B301" s="36"/>
      <c r="C301" s="174" t="s">
        <v>412</v>
      </c>
      <c r="D301" s="174" t="s">
        <v>124</v>
      </c>
      <c r="E301" s="175" t="s">
        <v>333</v>
      </c>
      <c r="F301" s="176" t="s">
        <v>334</v>
      </c>
      <c r="G301" s="177" t="s">
        <v>152</v>
      </c>
      <c r="H301" s="178">
        <v>63.835000000000001</v>
      </c>
      <c r="I301" s="179"/>
      <c r="J301" s="180">
        <f>ROUND(I301*H301,2)</f>
        <v>0</v>
      </c>
      <c r="K301" s="176" t="s">
        <v>128</v>
      </c>
      <c r="L301" s="40"/>
      <c r="M301" s="181" t="s">
        <v>28</v>
      </c>
      <c r="N301" s="182" t="s">
        <v>44</v>
      </c>
      <c r="O301" s="65"/>
      <c r="P301" s="183">
        <f>O301*H301</f>
        <v>0</v>
      </c>
      <c r="Q301" s="183">
        <v>1.6000000000000001E-3</v>
      </c>
      <c r="R301" s="183">
        <f>Q301*H301</f>
        <v>0.102136</v>
      </c>
      <c r="S301" s="183">
        <v>0</v>
      </c>
      <c r="T301" s="184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85" t="s">
        <v>129</v>
      </c>
      <c r="AT301" s="185" t="s">
        <v>124</v>
      </c>
      <c r="AU301" s="185" t="s">
        <v>83</v>
      </c>
      <c r="AY301" s="18" t="s">
        <v>122</v>
      </c>
      <c r="BE301" s="186">
        <f>IF(N301="základní",J301,0)</f>
        <v>0</v>
      </c>
      <c r="BF301" s="186">
        <f>IF(N301="snížená",J301,0)</f>
        <v>0</v>
      </c>
      <c r="BG301" s="186">
        <f>IF(N301="zákl. přenesená",J301,0)</f>
        <v>0</v>
      </c>
      <c r="BH301" s="186">
        <f>IF(N301="sníž. přenesená",J301,0)</f>
        <v>0</v>
      </c>
      <c r="BI301" s="186">
        <f>IF(N301="nulová",J301,0)</f>
        <v>0</v>
      </c>
      <c r="BJ301" s="18" t="s">
        <v>81</v>
      </c>
      <c r="BK301" s="186">
        <f>ROUND(I301*H301,2)</f>
        <v>0</v>
      </c>
      <c r="BL301" s="18" t="s">
        <v>129</v>
      </c>
      <c r="BM301" s="185" t="s">
        <v>731</v>
      </c>
    </row>
    <row r="302" spans="1:65" s="2" customFormat="1" ht="19.5">
      <c r="A302" s="35"/>
      <c r="B302" s="36"/>
      <c r="C302" s="37"/>
      <c r="D302" s="187" t="s">
        <v>131</v>
      </c>
      <c r="E302" s="37"/>
      <c r="F302" s="188" t="s">
        <v>336</v>
      </c>
      <c r="G302" s="37"/>
      <c r="H302" s="37"/>
      <c r="I302" s="189"/>
      <c r="J302" s="37"/>
      <c r="K302" s="37"/>
      <c r="L302" s="40"/>
      <c r="M302" s="190"/>
      <c r="N302" s="191"/>
      <c r="O302" s="65"/>
      <c r="P302" s="65"/>
      <c r="Q302" s="65"/>
      <c r="R302" s="65"/>
      <c r="S302" s="65"/>
      <c r="T302" s="66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T302" s="18" t="s">
        <v>131</v>
      </c>
      <c r="AU302" s="18" t="s">
        <v>83</v>
      </c>
    </row>
    <row r="303" spans="1:65" s="2" customFormat="1" ht="11.25">
      <c r="A303" s="35"/>
      <c r="B303" s="36"/>
      <c r="C303" s="37"/>
      <c r="D303" s="192" t="s">
        <v>133</v>
      </c>
      <c r="E303" s="37"/>
      <c r="F303" s="193" t="s">
        <v>337</v>
      </c>
      <c r="G303" s="37"/>
      <c r="H303" s="37"/>
      <c r="I303" s="189"/>
      <c r="J303" s="37"/>
      <c r="K303" s="37"/>
      <c r="L303" s="40"/>
      <c r="M303" s="190"/>
      <c r="N303" s="191"/>
      <c r="O303" s="65"/>
      <c r="P303" s="65"/>
      <c r="Q303" s="65"/>
      <c r="R303" s="65"/>
      <c r="S303" s="65"/>
      <c r="T303" s="66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8" t="s">
        <v>133</v>
      </c>
      <c r="AU303" s="18" t="s">
        <v>83</v>
      </c>
    </row>
    <row r="304" spans="1:65" s="13" customFormat="1" ht="11.25">
      <c r="B304" s="194"/>
      <c r="C304" s="195"/>
      <c r="D304" s="187" t="s">
        <v>135</v>
      </c>
      <c r="E304" s="196" t="s">
        <v>28</v>
      </c>
      <c r="F304" s="197" t="s">
        <v>724</v>
      </c>
      <c r="G304" s="195"/>
      <c r="H304" s="198">
        <v>43.5</v>
      </c>
      <c r="I304" s="199"/>
      <c r="J304" s="195"/>
      <c r="K304" s="195"/>
      <c r="L304" s="200"/>
      <c r="M304" s="201"/>
      <c r="N304" s="202"/>
      <c r="O304" s="202"/>
      <c r="P304" s="202"/>
      <c r="Q304" s="202"/>
      <c r="R304" s="202"/>
      <c r="S304" s="202"/>
      <c r="T304" s="203"/>
      <c r="AT304" s="204" t="s">
        <v>135</v>
      </c>
      <c r="AU304" s="204" t="s">
        <v>83</v>
      </c>
      <c r="AV304" s="13" t="s">
        <v>83</v>
      </c>
      <c r="AW304" s="13" t="s">
        <v>35</v>
      </c>
      <c r="AX304" s="13" t="s">
        <v>73</v>
      </c>
      <c r="AY304" s="204" t="s">
        <v>122</v>
      </c>
    </row>
    <row r="305" spans="1:65" s="13" customFormat="1" ht="11.25">
      <c r="B305" s="194"/>
      <c r="C305" s="195"/>
      <c r="D305" s="187" t="s">
        <v>135</v>
      </c>
      <c r="E305" s="196" t="s">
        <v>28</v>
      </c>
      <c r="F305" s="197" t="s">
        <v>726</v>
      </c>
      <c r="G305" s="195"/>
      <c r="H305" s="198">
        <v>20.335000000000001</v>
      </c>
      <c r="I305" s="199"/>
      <c r="J305" s="195"/>
      <c r="K305" s="195"/>
      <c r="L305" s="200"/>
      <c r="M305" s="201"/>
      <c r="N305" s="202"/>
      <c r="O305" s="202"/>
      <c r="P305" s="202"/>
      <c r="Q305" s="202"/>
      <c r="R305" s="202"/>
      <c r="S305" s="202"/>
      <c r="T305" s="203"/>
      <c r="AT305" s="204" t="s">
        <v>135</v>
      </c>
      <c r="AU305" s="204" t="s">
        <v>83</v>
      </c>
      <c r="AV305" s="13" t="s">
        <v>83</v>
      </c>
      <c r="AW305" s="13" t="s">
        <v>35</v>
      </c>
      <c r="AX305" s="13" t="s">
        <v>73</v>
      </c>
      <c r="AY305" s="204" t="s">
        <v>122</v>
      </c>
    </row>
    <row r="306" spans="1:65" s="14" customFormat="1" ht="11.25">
      <c r="B306" s="205"/>
      <c r="C306" s="206"/>
      <c r="D306" s="187" t="s">
        <v>135</v>
      </c>
      <c r="E306" s="207" t="s">
        <v>28</v>
      </c>
      <c r="F306" s="208" t="s">
        <v>157</v>
      </c>
      <c r="G306" s="206"/>
      <c r="H306" s="209">
        <v>63.835000000000001</v>
      </c>
      <c r="I306" s="210"/>
      <c r="J306" s="206"/>
      <c r="K306" s="206"/>
      <c r="L306" s="211"/>
      <c r="M306" s="212"/>
      <c r="N306" s="213"/>
      <c r="O306" s="213"/>
      <c r="P306" s="213"/>
      <c r="Q306" s="213"/>
      <c r="R306" s="213"/>
      <c r="S306" s="213"/>
      <c r="T306" s="214"/>
      <c r="AT306" s="215" t="s">
        <v>135</v>
      </c>
      <c r="AU306" s="215" t="s">
        <v>83</v>
      </c>
      <c r="AV306" s="14" t="s">
        <v>129</v>
      </c>
      <c r="AW306" s="14" t="s">
        <v>35</v>
      </c>
      <c r="AX306" s="14" t="s">
        <v>81</v>
      </c>
      <c r="AY306" s="215" t="s">
        <v>122</v>
      </c>
    </row>
    <row r="307" spans="1:65" s="2" customFormat="1" ht="16.5" customHeight="1">
      <c r="A307" s="35"/>
      <c r="B307" s="36"/>
      <c r="C307" s="174" t="s">
        <v>418</v>
      </c>
      <c r="D307" s="174" t="s">
        <v>124</v>
      </c>
      <c r="E307" s="175" t="s">
        <v>339</v>
      </c>
      <c r="F307" s="176" t="s">
        <v>340</v>
      </c>
      <c r="G307" s="177" t="s">
        <v>273</v>
      </c>
      <c r="H307" s="178">
        <v>1078.95</v>
      </c>
      <c r="I307" s="179"/>
      <c r="J307" s="180">
        <f>ROUND(I307*H307,2)</f>
        <v>0</v>
      </c>
      <c r="K307" s="176" t="s">
        <v>128</v>
      </c>
      <c r="L307" s="40"/>
      <c r="M307" s="181" t="s">
        <v>28</v>
      </c>
      <c r="N307" s="182" t="s">
        <v>44</v>
      </c>
      <c r="O307" s="65"/>
      <c r="P307" s="183">
        <f>O307*H307</f>
        <v>0</v>
      </c>
      <c r="Q307" s="183">
        <v>0</v>
      </c>
      <c r="R307" s="183">
        <f>Q307*H307</f>
        <v>0</v>
      </c>
      <c r="S307" s="183">
        <v>0</v>
      </c>
      <c r="T307" s="184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85" t="s">
        <v>129</v>
      </c>
      <c r="AT307" s="185" t="s">
        <v>124</v>
      </c>
      <c r="AU307" s="185" t="s">
        <v>83</v>
      </c>
      <c r="AY307" s="18" t="s">
        <v>122</v>
      </c>
      <c r="BE307" s="186">
        <f>IF(N307="základní",J307,0)</f>
        <v>0</v>
      </c>
      <c r="BF307" s="186">
        <f>IF(N307="snížená",J307,0)</f>
        <v>0</v>
      </c>
      <c r="BG307" s="186">
        <f>IF(N307="zákl. přenesená",J307,0)</f>
        <v>0</v>
      </c>
      <c r="BH307" s="186">
        <f>IF(N307="sníž. přenesená",J307,0)</f>
        <v>0</v>
      </c>
      <c r="BI307" s="186">
        <f>IF(N307="nulová",J307,0)</f>
        <v>0</v>
      </c>
      <c r="BJ307" s="18" t="s">
        <v>81</v>
      </c>
      <c r="BK307" s="186">
        <f>ROUND(I307*H307,2)</f>
        <v>0</v>
      </c>
      <c r="BL307" s="18" t="s">
        <v>129</v>
      </c>
      <c r="BM307" s="185" t="s">
        <v>732</v>
      </c>
    </row>
    <row r="308" spans="1:65" s="2" customFormat="1" ht="19.5">
      <c r="A308" s="35"/>
      <c r="B308" s="36"/>
      <c r="C308" s="37"/>
      <c r="D308" s="187" t="s">
        <v>131</v>
      </c>
      <c r="E308" s="37"/>
      <c r="F308" s="188" t="s">
        <v>342</v>
      </c>
      <c r="G308" s="37"/>
      <c r="H308" s="37"/>
      <c r="I308" s="189"/>
      <c r="J308" s="37"/>
      <c r="K308" s="37"/>
      <c r="L308" s="40"/>
      <c r="M308" s="190"/>
      <c r="N308" s="191"/>
      <c r="O308" s="65"/>
      <c r="P308" s="65"/>
      <c r="Q308" s="65"/>
      <c r="R308" s="65"/>
      <c r="S308" s="65"/>
      <c r="T308" s="66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T308" s="18" t="s">
        <v>131</v>
      </c>
      <c r="AU308" s="18" t="s">
        <v>83</v>
      </c>
    </row>
    <row r="309" spans="1:65" s="2" customFormat="1" ht="11.25">
      <c r="A309" s="35"/>
      <c r="B309" s="36"/>
      <c r="C309" s="37"/>
      <c r="D309" s="192" t="s">
        <v>133</v>
      </c>
      <c r="E309" s="37"/>
      <c r="F309" s="193" t="s">
        <v>343</v>
      </c>
      <c r="G309" s="37"/>
      <c r="H309" s="37"/>
      <c r="I309" s="189"/>
      <c r="J309" s="37"/>
      <c r="K309" s="37"/>
      <c r="L309" s="40"/>
      <c r="M309" s="190"/>
      <c r="N309" s="191"/>
      <c r="O309" s="65"/>
      <c r="P309" s="65"/>
      <c r="Q309" s="65"/>
      <c r="R309" s="65"/>
      <c r="S309" s="65"/>
      <c r="T309" s="66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8" t="s">
        <v>133</v>
      </c>
      <c r="AU309" s="18" t="s">
        <v>83</v>
      </c>
    </row>
    <row r="310" spans="1:65" s="13" customFormat="1" ht="11.25">
      <c r="B310" s="194"/>
      <c r="C310" s="195"/>
      <c r="D310" s="187" t="s">
        <v>135</v>
      </c>
      <c r="E310" s="196" t="s">
        <v>28</v>
      </c>
      <c r="F310" s="197" t="s">
        <v>713</v>
      </c>
      <c r="G310" s="195"/>
      <c r="H310" s="198">
        <v>149.62</v>
      </c>
      <c r="I310" s="199"/>
      <c r="J310" s="195"/>
      <c r="K310" s="195"/>
      <c r="L310" s="200"/>
      <c r="M310" s="201"/>
      <c r="N310" s="202"/>
      <c r="O310" s="202"/>
      <c r="P310" s="202"/>
      <c r="Q310" s="202"/>
      <c r="R310" s="202"/>
      <c r="S310" s="202"/>
      <c r="T310" s="203"/>
      <c r="AT310" s="204" t="s">
        <v>135</v>
      </c>
      <c r="AU310" s="204" t="s">
        <v>83</v>
      </c>
      <c r="AV310" s="13" t="s">
        <v>83</v>
      </c>
      <c r="AW310" s="13" t="s">
        <v>35</v>
      </c>
      <c r="AX310" s="13" t="s">
        <v>73</v>
      </c>
      <c r="AY310" s="204" t="s">
        <v>122</v>
      </c>
    </row>
    <row r="311" spans="1:65" s="13" customFormat="1" ht="11.25">
      <c r="B311" s="194"/>
      <c r="C311" s="195"/>
      <c r="D311" s="187" t="s">
        <v>135</v>
      </c>
      <c r="E311" s="196" t="s">
        <v>28</v>
      </c>
      <c r="F311" s="197" t="s">
        <v>716</v>
      </c>
      <c r="G311" s="195"/>
      <c r="H311" s="198">
        <v>158.35</v>
      </c>
      <c r="I311" s="199"/>
      <c r="J311" s="195"/>
      <c r="K311" s="195"/>
      <c r="L311" s="200"/>
      <c r="M311" s="201"/>
      <c r="N311" s="202"/>
      <c r="O311" s="202"/>
      <c r="P311" s="202"/>
      <c r="Q311" s="202"/>
      <c r="R311" s="202"/>
      <c r="S311" s="202"/>
      <c r="T311" s="203"/>
      <c r="AT311" s="204" t="s">
        <v>135</v>
      </c>
      <c r="AU311" s="204" t="s">
        <v>83</v>
      </c>
      <c r="AV311" s="13" t="s">
        <v>83</v>
      </c>
      <c r="AW311" s="13" t="s">
        <v>35</v>
      </c>
      <c r="AX311" s="13" t="s">
        <v>73</v>
      </c>
      <c r="AY311" s="204" t="s">
        <v>122</v>
      </c>
    </row>
    <row r="312" spans="1:65" s="13" customFormat="1" ht="11.25">
      <c r="B312" s="194"/>
      <c r="C312" s="195"/>
      <c r="D312" s="187" t="s">
        <v>135</v>
      </c>
      <c r="E312" s="196" t="s">
        <v>28</v>
      </c>
      <c r="F312" s="197" t="s">
        <v>721</v>
      </c>
      <c r="G312" s="195"/>
      <c r="H312" s="198">
        <v>45.22</v>
      </c>
      <c r="I312" s="199"/>
      <c r="J312" s="195"/>
      <c r="K312" s="195"/>
      <c r="L312" s="200"/>
      <c r="M312" s="201"/>
      <c r="N312" s="202"/>
      <c r="O312" s="202"/>
      <c r="P312" s="202"/>
      <c r="Q312" s="202"/>
      <c r="R312" s="202"/>
      <c r="S312" s="202"/>
      <c r="T312" s="203"/>
      <c r="AT312" s="204" t="s">
        <v>135</v>
      </c>
      <c r="AU312" s="204" t="s">
        <v>83</v>
      </c>
      <c r="AV312" s="13" t="s">
        <v>83</v>
      </c>
      <c r="AW312" s="13" t="s">
        <v>35</v>
      </c>
      <c r="AX312" s="13" t="s">
        <v>73</v>
      </c>
      <c r="AY312" s="204" t="s">
        <v>122</v>
      </c>
    </row>
    <row r="313" spans="1:65" s="13" customFormat="1" ht="11.25">
      <c r="B313" s="194"/>
      <c r="C313" s="195"/>
      <c r="D313" s="187" t="s">
        <v>135</v>
      </c>
      <c r="E313" s="196" t="s">
        <v>28</v>
      </c>
      <c r="F313" s="197" t="s">
        <v>722</v>
      </c>
      <c r="G313" s="195"/>
      <c r="H313" s="198">
        <v>69.78</v>
      </c>
      <c r="I313" s="199"/>
      <c r="J313" s="195"/>
      <c r="K313" s="195"/>
      <c r="L313" s="200"/>
      <c r="M313" s="201"/>
      <c r="N313" s="202"/>
      <c r="O313" s="202"/>
      <c r="P313" s="202"/>
      <c r="Q313" s="202"/>
      <c r="R313" s="202"/>
      <c r="S313" s="202"/>
      <c r="T313" s="203"/>
      <c r="AT313" s="204" t="s">
        <v>135</v>
      </c>
      <c r="AU313" s="204" t="s">
        <v>83</v>
      </c>
      <c r="AV313" s="13" t="s">
        <v>83</v>
      </c>
      <c r="AW313" s="13" t="s">
        <v>35</v>
      </c>
      <c r="AX313" s="13" t="s">
        <v>73</v>
      </c>
      <c r="AY313" s="204" t="s">
        <v>122</v>
      </c>
    </row>
    <row r="314" spans="1:65" s="13" customFormat="1" ht="11.25">
      <c r="B314" s="194"/>
      <c r="C314" s="195"/>
      <c r="D314" s="187" t="s">
        <v>135</v>
      </c>
      <c r="E314" s="196" t="s">
        <v>28</v>
      </c>
      <c r="F314" s="197" t="s">
        <v>714</v>
      </c>
      <c r="G314" s="195"/>
      <c r="H314" s="198">
        <v>101.28</v>
      </c>
      <c r="I314" s="199"/>
      <c r="J314" s="195"/>
      <c r="K314" s="195"/>
      <c r="L314" s="200"/>
      <c r="M314" s="201"/>
      <c r="N314" s="202"/>
      <c r="O314" s="202"/>
      <c r="P314" s="202"/>
      <c r="Q314" s="202"/>
      <c r="R314" s="202"/>
      <c r="S314" s="202"/>
      <c r="T314" s="203"/>
      <c r="AT314" s="204" t="s">
        <v>135</v>
      </c>
      <c r="AU314" s="204" t="s">
        <v>83</v>
      </c>
      <c r="AV314" s="13" t="s">
        <v>83</v>
      </c>
      <c r="AW314" s="13" t="s">
        <v>35</v>
      </c>
      <c r="AX314" s="13" t="s">
        <v>73</v>
      </c>
      <c r="AY314" s="204" t="s">
        <v>122</v>
      </c>
    </row>
    <row r="315" spans="1:65" s="13" customFormat="1" ht="11.25">
      <c r="B315" s="194"/>
      <c r="C315" s="195"/>
      <c r="D315" s="187" t="s">
        <v>135</v>
      </c>
      <c r="E315" s="196" t="s">
        <v>28</v>
      </c>
      <c r="F315" s="197" t="s">
        <v>718</v>
      </c>
      <c r="G315" s="195"/>
      <c r="H315" s="198">
        <v>548.70000000000005</v>
      </c>
      <c r="I315" s="199"/>
      <c r="J315" s="195"/>
      <c r="K315" s="195"/>
      <c r="L315" s="200"/>
      <c r="M315" s="201"/>
      <c r="N315" s="202"/>
      <c r="O315" s="202"/>
      <c r="P315" s="202"/>
      <c r="Q315" s="202"/>
      <c r="R315" s="202"/>
      <c r="S315" s="202"/>
      <c r="T315" s="203"/>
      <c r="AT315" s="204" t="s">
        <v>135</v>
      </c>
      <c r="AU315" s="204" t="s">
        <v>83</v>
      </c>
      <c r="AV315" s="13" t="s">
        <v>83</v>
      </c>
      <c r="AW315" s="13" t="s">
        <v>35</v>
      </c>
      <c r="AX315" s="13" t="s">
        <v>73</v>
      </c>
      <c r="AY315" s="204" t="s">
        <v>122</v>
      </c>
    </row>
    <row r="316" spans="1:65" s="13" customFormat="1" ht="11.25">
      <c r="B316" s="194"/>
      <c r="C316" s="195"/>
      <c r="D316" s="187" t="s">
        <v>135</v>
      </c>
      <c r="E316" s="196" t="s">
        <v>28</v>
      </c>
      <c r="F316" s="197" t="s">
        <v>733</v>
      </c>
      <c r="G316" s="195"/>
      <c r="H316" s="198">
        <v>6</v>
      </c>
      <c r="I316" s="199"/>
      <c r="J316" s="195"/>
      <c r="K316" s="195"/>
      <c r="L316" s="200"/>
      <c r="M316" s="201"/>
      <c r="N316" s="202"/>
      <c r="O316" s="202"/>
      <c r="P316" s="202"/>
      <c r="Q316" s="202"/>
      <c r="R316" s="202"/>
      <c r="S316" s="202"/>
      <c r="T316" s="203"/>
      <c r="AT316" s="204" t="s">
        <v>135</v>
      </c>
      <c r="AU316" s="204" t="s">
        <v>83</v>
      </c>
      <c r="AV316" s="13" t="s">
        <v>83</v>
      </c>
      <c r="AW316" s="13" t="s">
        <v>35</v>
      </c>
      <c r="AX316" s="13" t="s">
        <v>73</v>
      </c>
      <c r="AY316" s="204" t="s">
        <v>122</v>
      </c>
    </row>
    <row r="317" spans="1:65" s="14" customFormat="1" ht="11.25">
      <c r="B317" s="205"/>
      <c r="C317" s="206"/>
      <c r="D317" s="187" t="s">
        <v>135</v>
      </c>
      <c r="E317" s="207" t="s">
        <v>28</v>
      </c>
      <c r="F317" s="208" t="s">
        <v>157</v>
      </c>
      <c r="G317" s="206"/>
      <c r="H317" s="209">
        <v>1078.95</v>
      </c>
      <c r="I317" s="210"/>
      <c r="J317" s="206"/>
      <c r="K317" s="206"/>
      <c r="L317" s="211"/>
      <c r="M317" s="212"/>
      <c r="N317" s="213"/>
      <c r="O317" s="213"/>
      <c r="P317" s="213"/>
      <c r="Q317" s="213"/>
      <c r="R317" s="213"/>
      <c r="S317" s="213"/>
      <c r="T317" s="214"/>
      <c r="AT317" s="215" t="s">
        <v>135</v>
      </c>
      <c r="AU317" s="215" t="s">
        <v>83</v>
      </c>
      <c r="AV317" s="14" t="s">
        <v>129</v>
      </c>
      <c r="AW317" s="14" t="s">
        <v>35</v>
      </c>
      <c r="AX317" s="14" t="s">
        <v>81</v>
      </c>
      <c r="AY317" s="215" t="s">
        <v>122</v>
      </c>
    </row>
    <row r="318" spans="1:65" s="2" customFormat="1" ht="16.5" customHeight="1">
      <c r="A318" s="35"/>
      <c r="B318" s="36"/>
      <c r="C318" s="174" t="s">
        <v>424</v>
      </c>
      <c r="D318" s="174" t="s">
        <v>124</v>
      </c>
      <c r="E318" s="175" t="s">
        <v>346</v>
      </c>
      <c r="F318" s="176" t="s">
        <v>347</v>
      </c>
      <c r="G318" s="177" t="s">
        <v>152</v>
      </c>
      <c r="H318" s="178">
        <v>68.954999999999998</v>
      </c>
      <c r="I318" s="179"/>
      <c r="J318" s="180">
        <f>ROUND(I318*H318,2)</f>
        <v>0</v>
      </c>
      <c r="K318" s="176" t="s">
        <v>128</v>
      </c>
      <c r="L318" s="40"/>
      <c r="M318" s="181" t="s">
        <v>28</v>
      </c>
      <c r="N318" s="182" t="s">
        <v>44</v>
      </c>
      <c r="O318" s="65"/>
      <c r="P318" s="183">
        <f>O318*H318</f>
        <v>0</v>
      </c>
      <c r="Q318" s="183">
        <v>1.0000000000000001E-5</v>
      </c>
      <c r="R318" s="183">
        <f>Q318*H318</f>
        <v>6.8955000000000004E-4</v>
      </c>
      <c r="S318" s="183">
        <v>0</v>
      </c>
      <c r="T318" s="184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85" t="s">
        <v>129</v>
      </c>
      <c r="AT318" s="185" t="s">
        <v>124</v>
      </c>
      <c r="AU318" s="185" t="s">
        <v>83</v>
      </c>
      <c r="AY318" s="18" t="s">
        <v>122</v>
      </c>
      <c r="BE318" s="186">
        <f>IF(N318="základní",J318,0)</f>
        <v>0</v>
      </c>
      <c r="BF318" s="186">
        <f>IF(N318="snížená",J318,0)</f>
        <v>0</v>
      </c>
      <c r="BG318" s="186">
        <f>IF(N318="zákl. přenesená",J318,0)</f>
        <v>0</v>
      </c>
      <c r="BH318" s="186">
        <f>IF(N318="sníž. přenesená",J318,0)</f>
        <v>0</v>
      </c>
      <c r="BI318" s="186">
        <f>IF(N318="nulová",J318,0)</f>
        <v>0</v>
      </c>
      <c r="BJ318" s="18" t="s">
        <v>81</v>
      </c>
      <c r="BK318" s="186">
        <f>ROUND(I318*H318,2)</f>
        <v>0</v>
      </c>
      <c r="BL318" s="18" t="s">
        <v>129</v>
      </c>
      <c r="BM318" s="185" t="s">
        <v>734</v>
      </c>
    </row>
    <row r="319" spans="1:65" s="2" customFormat="1" ht="19.5">
      <c r="A319" s="35"/>
      <c r="B319" s="36"/>
      <c r="C319" s="37"/>
      <c r="D319" s="187" t="s">
        <v>131</v>
      </c>
      <c r="E319" s="37"/>
      <c r="F319" s="188" t="s">
        <v>349</v>
      </c>
      <c r="G319" s="37"/>
      <c r="H319" s="37"/>
      <c r="I319" s="189"/>
      <c r="J319" s="37"/>
      <c r="K319" s="37"/>
      <c r="L319" s="40"/>
      <c r="M319" s="190"/>
      <c r="N319" s="191"/>
      <c r="O319" s="65"/>
      <c r="P319" s="65"/>
      <c r="Q319" s="65"/>
      <c r="R319" s="65"/>
      <c r="S319" s="65"/>
      <c r="T319" s="66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T319" s="18" t="s">
        <v>131</v>
      </c>
      <c r="AU319" s="18" t="s">
        <v>83</v>
      </c>
    </row>
    <row r="320" spans="1:65" s="2" customFormat="1" ht="11.25">
      <c r="A320" s="35"/>
      <c r="B320" s="36"/>
      <c r="C320" s="37"/>
      <c r="D320" s="192" t="s">
        <v>133</v>
      </c>
      <c r="E320" s="37"/>
      <c r="F320" s="193" t="s">
        <v>350</v>
      </c>
      <c r="G320" s="37"/>
      <c r="H320" s="37"/>
      <c r="I320" s="189"/>
      <c r="J320" s="37"/>
      <c r="K320" s="37"/>
      <c r="L320" s="40"/>
      <c r="M320" s="190"/>
      <c r="N320" s="191"/>
      <c r="O320" s="65"/>
      <c r="P320" s="65"/>
      <c r="Q320" s="65"/>
      <c r="R320" s="65"/>
      <c r="S320" s="65"/>
      <c r="T320" s="66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18" t="s">
        <v>133</v>
      </c>
      <c r="AU320" s="18" t="s">
        <v>83</v>
      </c>
    </row>
    <row r="321" spans="1:65" s="13" customFormat="1" ht="11.25">
      <c r="B321" s="194"/>
      <c r="C321" s="195"/>
      <c r="D321" s="187" t="s">
        <v>135</v>
      </c>
      <c r="E321" s="196" t="s">
        <v>28</v>
      </c>
      <c r="F321" s="197" t="s">
        <v>724</v>
      </c>
      <c r="G321" s="195"/>
      <c r="H321" s="198">
        <v>43.5</v>
      </c>
      <c r="I321" s="199"/>
      <c r="J321" s="195"/>
      <c r="K321" s="195"/>
      <c r="L321" s="200"/>
      <c r="M321" s="201"/>
      <c r="N321" s="202"/>
      <c r="O321" s="202"/>
      <c r="P321" s="202"/>
      <c r="Q321" s="202"/>
      <c r="R321" s="202"/>
      <c r="S321" s="202"/>
      <c r="T321" s="203"/>
      <c r="AT321" s="204" t="s">
        <v>135</v>
      </c>
      <c r="AU321" s="204" t="s">
        <v>83</v>
      </c>
      <c r="AV321" s="13" t="s">
        <v>83</v>
      </c>
      <c r="AW321" s="13" t="s">
        <v>35</v>
      </c>
      <c r="AX321" s="13" t="s">
        <v>73</v>
      </c>
      <c r="AY321" s="204" t="s">
        <v>122</v>
      </c>
    </row>
    <row r="322" spans="1:65" s="13" customFormat="1" ht="11.25">
      <c r="B322" s="194"/>
      <c r="C322" s="195"/>
      <c r="D322" s="187" t="s">
        <v>135</v>
      </c>
      <c r="E322" s="196" t="s">
        <v>28</v>
      </c>
      <c r="F322" s="197" t="s">
        <v>725</v>
      </c>
      <c r="G322" s="195"/>
      <c r="H322" s="198">
        <v>5.12</v>
      </c>
      <c r="I322" s="199"/>
      <c r="J322" s="195"/>
      <c r="K322" s="195"/>
      <c r="L322" s="200"/>
      <c r="M322" s="201"/>
      <c r="N322" s="202"/>
      <c r="O322" s="202"/>
      <c r="P322" s="202"/>
      <c r="Q322" s="202"/>
      <c r="R322" s="202"/>
      <c r="S322" s="202"/>
      <c r="T322" s="203"/>
      <c r="AT322" s="204" t="s">
        <v>135</v>
      </c>
      <c r="AU322" s="204" t="s">
        <v>83</v>
      </c>
      <c r="AV322" s="13" t="s">
        <v>83</v>
      </c>
      <c r="AW322" s="13" t="s">
        <v>35</v>
      </c>
      <c r="AX322" s="13" t="s">
        <v>73</v>
      </c>
      <c r="AY322" s="204" t="s">
        <v>122</v>
      </c>
    </row>
    <row r="323" spans="1:65" s="13" customFormat="1" ht="11.25">
      <c r="B323" s="194"/>
      <c r="C323" s="195"/>
      <c r="D323" s="187" t="s">
        <v>135</v>
      </c>
      <c r="E323" s="196" t="s">
        <v>28</v>
      </c>
      <c r="F323" s="197" t="s">
        <v>726</v>
      </c>
      <c r="G323" s="195"/>
      <c r="H323" s="198">
        <v>20.335000000000001</v>
      </c>
      <c r="I323" s="199"/>
      <c r="J323" s="195"/>
      <c r="K323" s="195"/>
      <c r="L323" s="200"/>
      <c r="M323" s="201"/>
      <c r="N323" s="202"/>
      <c r="O323" s="202"/>
      <c r="P323" s="202"/>
      <c r="Q323" s="202"/>
      <c r="R323" s="202"/>
      <c r="S323" s="202"/>
      <c r="T323" s="203"/>
      <c r="AT323" s="204" t="s">
        <v>135</v>
      </c>
      <c r="AU323" s="204" t="s">
        <v>83</v>
      </c>
      <c r="AV323" s="13" t="s">
        <v>83</v>
      </c>
      <c r="AW323" s="13" t="s">
        <v>35</v>
      </c>
      <c r="AX323" s="13" t="s">
        <v>73</v>
      </c>
      <c r="AY323" s="204" t="s">
        <v>122</v>
      </c>
    </row>
    <row r="324" spans="1:65" s="14" customFormat="1" ht="11.25">
      <c r="B324" s="205"/>
      <c r="C324" s="206"/>
      <c r="D324" s="187" t="s">
        <v>135</v>
      </c>
      <c r="E324" s="207" t="s">
        <v>28</v>
      </c>
      <c r="F324" s="208" t="s">
        <v>157</v>
      </c>
      <c r="G324" s="206"/>
      <c r="H324" s="209">
        <v>68.954999999999998</v>
      </c>
      <c r="I324" s="210"/>
      <c r="J324" s="206"/>
      <c r="K324" s="206"/>
      <c r="L324" s="211"/>
      <c r="M324" s="212"/>
      <c r="N324" s="213"/>
      <c r="O324" s="213"/>
      <c r="P324" s="213"/>
      <c r="Q324" s="213"/>
      <c r="R324" s="213"/>
      <c r="S324" s="213"/>
      <c r="T324" s="214"/>
      <c r="AT324" s="215" t="s">
        <v>135</v>
      </c>
      <c r="AU324" s="215" t="s">
        <v>83</v>
      </c>
      <c r="AV324" s="14" t="s">
        <v>129</v>
      </c>
      <c r="AW324" s="14" t="s">
        <v>35</v>
      </c>
      <c r="AX324" s="14" t="s">
        <v>81</v>
      </c>
      <c r="AY324" s="215" t="s">
        <v>122</v>
      </c>
    </row>
    <row r="325" spans="1:65" s="2" customFormat="1" ht="33" customHeight="1">
      <c r="A325" s="35"/>
      <c r="B325" s="36"/>
      <c r="C325" s="174" t="s">
        <v>433</v>
      </c>
      <c r="D325" s="174" t="s">
        <v>124</v>
      </c>
      <c r="E325" s="175" t="s">
        <v>352</v>
      </c>
      <c r="F325" s="176" t="s">
        <v>353</v>
      </c>
      <c r="G325" s="177" t="s">
        <v>273</v>
      </c>
      <c r="H325" s="178">
        <v>136.94</v>
      </c>
      <c r="I325" s="179"/>
      <c r="J325" s="180">
        <f>ROUND(I325*H325,2)</f>
        <v>0</v>
      </c>
      <c r="K325" s="176" t="s">
        <v>128</v>
      </c>
      <c r="L325" s="40"/>
      <c r="M325" s="181" t="s">
        <v>28</v>
      </c>
      <c r="N325" s="182" t="s">
        <v>44</v>
      </c>
      <c r="O325" s="65"/>
      <c r="P325" s="183">
        <f>O325*H325</f>
        <v>0</v>
      </c>
      <c r="Q325" s="183">
        <v>0.16850000000000001</v>
      </c>
      <c r="R325" s="183">
        <f>Q325*H325</f>
        <v>23.074390000000001</v>
      </c>
      <c r="S325" s="183">
        <v>0</v>
      </c>
      <c r="T325" s="184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85" t="s">
        <v>129</v>
      </c>
      <c r="AT325" s="185" t="s">
        <v>124</v>
      </c>
      <c r="AU325" s="185" t="s">
        <v>83</v>
      </c>
      <c r="AY325" s="18" t="s">
        <v>122</v>
      </c>
      <c r="BE325" s="186">
        <f>IF(N325="základní",J325,0)</f>
        <v>0</v>
      </c>
      <c r="BF325" s="186">
        <f>IF(N325="snížená",J325,0)</f>
        <v>0</v>
      </c>
      <c r="BG325" s="186">
        <f>IF(N325="zákl. přenesená",J325,0)</f>
        <v>0</v>
      </c>
      <c r="BH325" s="186">
        <f>IF(N325="sníž. přenesená",J325,0)</f>
        <v>0</v>
      </c>
      <c r="BI325" s="186">
        <f>IF(N325="nulová",J325,0)</f>
        <v>0</v>
      </c>
      <c r="BJ325" s="18" t="s">
        <v>81</v>
      </c>
      <c r="BK325" s="186">
        <f>ROUND(I325*H325,2)</f>
        <v>0</v>
      </c>
      <c r="BL325" s="18" t="s">
        <v>129</v>
      </c>
      <c r="BM325" s="185" t="s">
        <v>735</v>
      </c>
    </row>
    <row r="326" spans="1:65" s="2" customFormat="1" ht="29.25">
      <c r="A326" s="35"/>
      <c r="B326" s="36"/>
      <c r="C326" s="37"/>
      <c r="D326" s="187" t="s">
        <v>131</v>
      </c>
      <c r="E326" s="37"/>
      <c r="F326" s="188" t="s">
        <v>355</v>
      </c>
      <c r="G326" s="37"/>
      <c r="H326" s="37"/>
      <c r="I326" s="189"/>
      <c r="J326" s="37"/>
      <c r="K326" s="37"/>
      <c r="L326" s="40"/>
      <c r="M326" s="190"/>
      <c r="N326" s="191"/>
      <c r="O326" s="65"/>
      <c r="P326" s="65"/>
      <c r="Q326" s="65"/>
      <c r="R326" s="65"/>
      <c r="S326" s="65"/>
      <c r="T326" s="66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T326" s="18" t="s">
        <v>131</v>
      </c>
      <c r="AU326" s="18" t="s">
        <v>83</v>
      </c>
    </row>
    <row r="327" spans="1:65" s="2" customFormat="1" ht="11.25">
      <c r="A327" s="35"/>
      <c r="B327" s="36"/>
      <c r="C327" s="37"/>
      <c r="D327" s="192" t="s">
        <v>133</v>
      </c>
      <c r="E327" s="37"/>
      <c r="F327" s="193" t="s">
        <v>356</v>
      </c>
      <c r="G327" s="37"/>
      <c r="H327" s="37"/>
      <c r="I327" s="189"/>
      <c r="J327" s="37"/>
      <c r="K327" s="37"/>
      <c r="L327" s="40"/>
      <c r="M327" s="190"/>
      <c r="N327" s="191"/>
      <c r="O327" s="65"/>
      <c r="P327" s="65"/>
      <c r="Q327" s="65"/>
      <c r="R327" s="65"/>
      <c r="S327" s="65"/>
      <c r="T327" s="66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T327" s="18" t="s">
        <v>133</v>
      </c>
      <c r="AU327" s="18" t="s">
        <v>83</v>
      </c>
    </row>
    <row r="328" spans="1:65" s="13" customFormat="1" ht="11.25">
      <c r="B328" s="194"/>
      <c r="C328" s="195"/>
      <c r="D328" s="187" t="s">
        <v>135</v>
      </c>
      <c r="E328" s="196" t="s">
        <v>28</v>
      </c>
      <c r="F328" s="197" t="s">
        <v>736</v>
      </c>
      <c r="G328" s="195"/>
      <c r="H328" s="198">
        <v>136.94</v>
      </c>
      <c r="I328" s="199"/>
      <c r="J328" s="195"/>
      <c r="K328" s="195"/>
      <c r="L328" s="200"/>
      <c r="M328" s="201"/>
      <c r="N328" s="202"/>
      <c r="O328" s="202"/>
      <c r="P328" s="202"/>
      <c r="Q328" s="202"/>
      <c r="R328" s="202"/>
      <c r="S328" s="202"/>
      <c r="T328" s="203"/>
      <c r="AT328" s="204" t="s">
        <v>135</v>
      </c>
      <c r="AU328" s="204" t="s">
        <v>83</v>
      </c>
      <c r="AV328" s="13" t="s">
        <v>83</v>
      </c>
      <c r="AW328" s="13" t="s">
        <v>35</v>
      </c>
      <c r="AX328" s="13" t="s">
        <v>73</v>
      </c>
      <c r="AY328" s="204" t="s">
        <v>122</v>
      </c>
    </row>
    <row r="329" spans="1:65" s="14" customFormat="1" ht="11.25">
      <c r="B329" s="205"/>
      <c r="C329" s="206"/>
      <c r="D329" s="187" t="s">
        <v>135</v>
      </c>
      <c r="E329" s="207" t="s">
        <v>28</v>
      </c>
      <c r="F329" s="208" t="s">
        <v>157</v>
      </c>
      <c r="G329" s="206"/>
      <c r="H329" s="209">
        <v>136.94</v>
      </c>
      <c r="I329" s="210"/>
      <c r="J329" s="206"/>
      <c r="K329" s="206"/>
      <c r="L329" s="211"/>
      <c r="M329" s="212"/>
      <c r="N329" s="213"/>
      <c r="O329" s="213"/>
      <c r="P329" s="213"/>
      <c r="Q329" s="213"/>
      <c r="R329" s="213"/>
      <c r="S329" s="213"/>
      <c r="T329" s="214"/>
      <c r="AT329" s="215" t="s">
        <v>135</v>
      </c>
      <c r="AU329" s="215" t="s">
        <v>83</v>
      </c>
      <c r="AV329" s="14" t="s">
        <v>129</v>
      </c>
      <c r="AW329" s="14" t="s">
        <v>35</v>
      </c>
      <c r="AX329" s="14" t="s">
        <v>81</v>
      </c>
      <c r="AY329" s="215" t="s">
        <v>122</v>
      </c>
    </row>
    <row r="330" spans="1:65" s="2" customFormat="1" ht="16.5" customHeight="1">
      <c r="A330" s="35"/>
      <c r="B330" s="36"/>
      <c r="C330" s="217" t="s">
        <v>440</v>
      </c>
      <c r="D330" s="217" t="s">
        <v>173</v>
      </c>
      <c r="E330" s="218" t="s">
        <v>737</v>
      </c>
      <c r="F330" s="219" t="s">
        <v>738</v>
      </c>
      <c r="G330" s="220" t="s">
        <v>273</v>
      </c>
      <c r="H330" s="221">
        <v>136.619</v>
      </c>
      <c r="I330" s="222"/>
      <c r="J330" s="223">
        <f>ROUND(I330*H330,2)</f>
        <v>0</v>
      </c>
      <c r="K330" s="219" t="s">
        <v>128</v>
      </c>
      <c r="L330" s="224"/>
      <c r="M330" s="225" t="s">
        <v>28</v>
      </c>
      <c r="N330" s="226" t="s">
        <v>44</v>
      </c>
      <c r="O330" s="65"/>
      <c r="P330" s="183">
        <f>O330*H330</f>
        <v>0</v>
      </c>
      <c r="Q330" s="183">
        <v>0.08</v>
      </c>
      <c r="R330" s="183">
        <f>Q330*H330</f>
        <v>10.92952</v>
      </c>
      <c r="S330" s="183">
        <v>0</v>
      </c>
      <c r="T330" s="184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85" t="s">
        <v>177</v>
      </c>
      <c r="AT330" s="185" t="s">
        <v>173</v>
      </c>
      <c r="AU330" s="185" t="s">
        <v>83</v>
      </c>
      <c r="AY330" s="18" t="s">
        <v>122</v>
      </c>
      <c r="BE330" s="186">
        <f>IF(N330="základní",J330,0)</f>
        <v>0</v>
      </c>
      <c r="BF330" s="186">
        <f>IF(N330="snížená",J330,0)</f>
        <v>0</v>
      </c>
      <c r="BG330" s="186">
        <f>IF(N330="zákl. přenesená",J330,0)</f>
        <v>0</v>
      </c>
      <c r="BH330" s="186">
        <f>IF(N330="sníž. přenesená",J330,0)</f>
        <v>0</v>
      </c>
      <c r="BI330" s="186">
        <f>IF(N330="nulová",J330,0)</f>
        <v>0</v>
      </c>
      <c r="BJ330" s="18" t="s">
        <v>81</v>
      </c>
      <c r="BK330" s="186">
        <f>ROUND(I330*H330,2)</f>
        <v>0</v>
      </c>
      <c r="BL330" s="18" t="s">
        <v>129</v>
      </c>
      <c r="BM330" s="185" t="s">
        <v>739</v>
      </c>
    </row>
    <row r="331" spans="1:65" s="2" customFormat="1" ht="11.25">
      <c r="A331" s="35"/>
      <c r="B331" s="36"/>
      <c r="C331" s="37"/>
      <c r="D331" s="187" t="s">
        <v>131</v>
      </c>
      <c r="E331" s="37"/>
      <c r="F331" s="188" t="s">
        <v>738</v>
      </c>
      <c r="G331" s="37"/>
      <c r="H331" s="37"/>
      <c r="I331" s="189"/>
      <c r="J331" s="37"/>
      <c r="K331" s="37"/>
      <c r="L331" s="40"/>
      <c r="M331" s="190"/>
      <c r="N331" s="191"/>
      <c r="O331" s="65"/>
      <c r="P331" s="65"/>
      <c r="Q331" s="65"/>
      <c r="R331" s="65"/>
      <c r="S331" s="65"/>
      <c r="T331" s="66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T331" s="18" t="s">
        <v>131</v>
      </c>
      <c r="AU331" s="18" t="s">
        <v>83</v>
      </c>
    </row>
    <row r="332" spans="1:65" s="13" customFormat="1" ht="11.25">
      <c r="B332" s="194"/>
      <c r="C332" s="195"/>
      <c r="D332" s="187" t="s">
        <v>135</v>
      </c>
      <c r="E332" s="196" t="s">
        <v>28</v>
      </c>
      <c r="F332" s="197" t="s">
        <v>740</v>
      </c>
      <c r="G332" s="195"/>
      <c r="H332" s="198">
        <v>133.94</v>
      </c>
      <c r="I332" s="199"/>
      <c r="J332" s="195"/>
      <c r="K332" s="195"/>
      <c r="L332" s="200"/>
      <c r="M332" s="201"/>
      <c r="N332" s="202"/>
      <c r="O332" s="202"/>
      <c r="P332" s="202"/>
      <c r="Q332" s="202"/>
      <c r="R332" s="202"/>
      <c r="S332" s="202"/>
      <c r="T332" s="203"/>
      <c r="AT332" s="204" t="s">
        <v>135</v>
      </c>
      <c r="AU332" s="204" t="s">
        <v>83</v>
      </c>
      <c r="AV332" s="13" t="s">
        <v>83</v>
      </c>
      <c r="AW332" s="13" t="s">
        <v>35</v>
      </c>
      <c r="AX332" s="13" t="s">
        <v>73</v>
      </c>
      <c r="AY332" s="204" t="s">
        <v>122</v>
      </c>
    </row>
    <row r="333" spans="1:65" s="14" customFormat="1" ht="11.25">
      <c r="B333" s="205"/>
      <c r="C333" s="206"/>
      <c r="D333" s="187" t="s">
        <v>135</v>
      </c>
      <c r="E333" s="207" t="s">
        <v>28</v>
      </c>
      <c r="F333" s="208" t="s">
        <v>157</v>
      </c>
      <c r="G333" s="206"/>
      <c r="H333" s="209">
        <v>133.94</v>
      </c>
      <c r="I333" s="210"/>
      <c r="J333" s="206"/>
      <c r="K333" s="206"/>
      <c r="L333" s="211"/>
      <c r="M333" s="212"/>
      <c r="N333" s="213"/>
      <c r="O333" s="213"/>
      <c r="P333" s="213"/>
      <c r="Q333" s="213"/>
      <c r="R333" s="213"/>
      <c r="S333" s="213"/>
      <c r="T333" s="214"/>
      <c r="AT333" s="215" t="s">
        <v>135</v>
      </c>
      <c r="AU333" s="215" t="s">
        <v>83</v>
      </c>
      <c r="AV333" s="14" t="s">
        <v>129</v>
      </c>
      <c r="AW333" s="14" t="s">
        <v>35</v>
      </c>
      <c r="AX333" s="14" t="s">
        <v>81</v>
      </c>
      <c r="AY333" s="215" t="s">
        <v>122</v>
      </c>
    </row>
    <row r="334" spans="1:65" s="13" customFormat="1" ht="11.25">
      <c r="B334" s="194"/>
      <c r="C334" s="195"/>
      <c r="D334" s="187" t="s">
        <v>135</v>
      </c>
      <c r="E334" s="195"/>
      <c r="F334" s="197" t="s">
        <v>741</v>
      </c>
      <c r="G334" s="195"/>
      <c r="H334" s="198">
        <v>136.619</v>
      </c>
      <c r="I334" s="199"/>
      <c r="J334" s="195"/>
      <c r="K334" s="195"/>
      <c r="L334" s="200"/>
      <c r="M334" s="201"/>
      <c r="N334" s="202"/>
      <c r="O334" s="202"/>
      <c r="P334" s="202"/>
      <c r="Q334" s="202"/>
      <c r="R334" s="202"/>
      <c r="S334" s="202"/>
      <c r="T334" s="203"/>
      <c r="AT334" s="204" t="s">
        <v>135</v>
      </c>
      <c r="AU334" s="204" t="s">
        <v>83</v>
      </c>
      <c r="AV334" s="13" t="s">
        <v>83</v>
      </c>
      <c r="AW334" s="13" t="s">
        <v>4</v>
      </c>
      <c r="AX334" s="13" t="s">
        <v>81</v>
      </c>
      <c r="AY334" s="204" t="s">
        <v>122</v>
      </c>
    </row>
    <row r="335" spans="1:65" s="2" customFormat="1" ht="16.5" customHeight="1">
      <c r="A335" s="35"/>
      <c r="B335" s="36"/>
      <c r="C335" s="217" t="s">
        <v>447</v>
      </c>
      <c r="D335" s="217" t="s">
        <v>173</v>
      </c>
      <c r="E335" s="218" t="s">
        <v>359</v>
      </c>
      <c r="F335" s="219" t="s">
        <v>360</v>
      </c>
      <c r="G335" s="220" t="s">
        <v>273</v>
      </c>
      <c r="H335" s="221">
        <v>3.06</v>
      </c>
      <c r="I335" s="222"/>
      <c r="J335" s="223">
        <f>ROUND(I335*H335,2)</f>
        <v>0</v>
      </c>
      <c r="K335" s="219" t="s">
        <v>128</v>
      </c>
      <c r="L335" s="224"/>
      <c r="M335" s="225" t="s">
        <v>28</v>
      </c>
      <c r="N335" s="226" t="s">
        <v>44</v>
      </c>
      <c r="O335" s="65"/>
      <c r="P335" s="183">
        <f>O335*H335</f>
        <v>0</v>
      </c>
      <c r="Q335" s="183">
        <v>0.08</v>
      </c>
      <c r="R335" s="183">
        <f>Q335*H335</f>
        <v>0.24480000000000002</v>
      </c>
      <c r="S335" s="183">
        <v>0</v>
      </c>
      <c r="T335" s="184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85" t="s">
        <v>177</v>
      </c>
      <c r="AT335" s="185" t="s">
        <v>173</v>
      </c>
      <c r="AU335" s="185" t="s">
        <v>83</v>
      </c>
      <c r="AY335" s="18" t="s">
        <v>122</v>
      </c>
      <c r="BE335" s="186">
        <f>IF(N335="základní",J335,0)</f>
        <v>0</v>
      </c>
      <c r="BF335" s="186">
        <f>IF(N335="snížená",J335,0)</f>
        <v>0</v>
      </c>
      <c r="BG335" s="186">
        <f>IF(N335="zákl. přenesená",J335,0)</f>
        <v>0</v>
      </c>
      <c r="BH335" s="186">
        <f>IF(N335="sníž. přenesená",J335,0)</f>
        <v>0</v>
      </c>
      <c r="BI335" s="186">
        <f>IF(N335="nulová",J335,0)</f>
        <v>0</v>
      </c>
      <c r="BJ335" s="18" t="s">
        <v>81</v>
      </c>
      <c r="BK335" s="186">
        <f>ROUND(I335*H335,2)</f>
        <v>0</v>
      </c>
      <c r="BL335" s="18" t="s">
        <v>129</v>
      </c>
      <c r="BM335" s="185" t="s">
        <v>742</v>
      </c>
    </row>
    <row r="336" spans="1:65" s="2" customFormat="1" ht="11.25">
      <c r="A336" s="35"/>
      <c r="B336" s="36"/>
      <c r="C336" s="37"/>
      <c r="D336" s="187" t="s">
        <v>131</v>
      </c>
      <c r="E336" s="37"/>
      <c r="F336" s="188" t="s">
        <v>360</v>
      </c>
      <c r="G336" s="37"/>
      <c r="H336" s="37"/>
      <c r="I336" s="189"/>
      <c r="J336" s="37"/>
      <c r="K336" s="37"/>
      <c r="L336" s="40"/>
      <c r="M336" s="190"/>
      <c r="N336" s="191"/>
      <c r="O336" s="65"/>
      <c r="P336" s="65"/>
      <c r="Q336" s="65"/>
      <c r="R336" s="65"/>
      <c r="S336" s="65"/>
      <c r="T336" s="66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T336" s="18" t="s">
        <v>131</v>
      </c>
      <c r="AU336" s="18" t="s">
        <v>83</v>
      </c>
    </row>
    <row r="337" spans="1:65" s="13" customFormat="1" ht="11.25">
      <c r="B337" s="194"/>
      <c r="C337" s="195"/>
      <c r="D337" s="187" t="s">
        <v>135</v>
      </c>
      <c r="E337" s="196" t="s">
        <v>28</v>
      </c>
      <c r="F337" s="197" t="s">
        <v>143</v>
      </c>
      <c r="G337" s="195"/>
      <c r="H337" s="198">
        <v>3</v>
      </c>
      <c r="I337" s="199"/>
      <c r="J337" s="195"/>
      <c r="K337" s="195"/>
      <c r="L337" s="200"/>
      <c r="M337" s="201"/>
      <c r="N337" s="202"/>
      <c r="O337" s="202"/>
      <c r="P337" s="202"/>
      <c r="Q337" s="202"/>
      <c r="R337" s="202"/>
      <c r="S337" s="202"/>
      <c r="T337" s="203"/>
      <c r="AT337" s="204" t="s">
        <v>135</v>
      </c>
      <c r="AU337" s="204" t="s">
        <v>83</v>
      </c>
      <c r="AV337" s="13" t="s">
        <v>83</v>
      </c>
      <c r="AW337" s="13" t="s">
        <v>35</v>
      </c>
      <c r="AX337" s="13" t="s">
        <v>81</v>
      </c>
      <c r="AY337" s="204" t="s">
        <v>122</v>
      </c>
    </row>
    <row r="338" spans="1:65" s="13" customFormat="1" ht="11.25">
      <c r="B338" s="194"/>
      <c r="C338" s="195"/>
      <c r="D338" s="187" t="s">
        <v>135</v>
      </c>
      <c r="E338" s="195"/>
      <c r="F338" s="197" t="s">
        <v>743</v>
      </c>
      <c r="G338" s="195"/>
      <c r="H338" s="198">
        <v>3.06</v>
      </c>
      <c r="I338" s="199"/>
      <c r="J338" s="195"/>
      <c r="K338" s="195"/>
      <c r="L338" s="200"/>
      <c r="M338" s="201"/>
      <c r="N338" s="202"/>
      <c r="O338" s="202"/>
      <c r="P338" s="202"/>
      <c r="Q338" s="202"/>
      <c r="R338" s="202"/>
      <c r="S338" s="202"/>
      <c r="T338" s="203"/>
      <c r="AT338" s="204" t="s">
        <v>135</v>
      </c>
      <c r="AU338" s="204" t="s">
        <v>83</v>
      </c>
      <c r="AV338" s="13" t="s">
        <v>83</v>
      </c>
      <c r="AW338" s="13" t="s">
        <v>4</v>
      </c>
      <c r="AX338" s="13" t="s">
        <v>81</v>
      </c>
      <c r="AY338" s="204" t="s">
        <v>122</v>
      </c>
    </row>
    <row r="339" spans="1:65" s="2" customFormat="1" ht="24.2" customHeight="1">
      <c r="A339" s="35"/>
      <c r="B339" s="36"/>
      <c r="C339" s="174" t="s">
        <v>454</v>
      </c>
      <c r="D339" s="174" t="s">
        <v>124</v>
      </c>
      <c r="E339" s="175" t="s">
        <v>744</v>
      </c>
      <c r="F339" s="176" t="s">
        <v>745</v>
      </c>
      <c r="G339" s="177" t="s">
        <v>273</v>
      </c>
      <c r="H339" s="178">
        <v>17.3</v>
      </c>
      <c r="I339" s="179"/>
      <c r="J339" s="180">
        <f>ROUND(I339*H339,2)</f>
        <v>0</v>
      </c>
      <c r="K339" s="176" t="s">
        <v>128</v>
      </c>
      <c r="L339" s="40"/>
      <c r="M339" s="181" t="s">
        <v>28</v>
      </c>
      <c r="N339" s="182" t="s">
        <v>44</v>
      </c>
      <c r="O339" s="65"/>
      <c r="P339" s="183">
        <f>O339*H339</f>
        <v>0</v>
      </c>
      <c r="Q339" s="183">
        <v>0.34612999999999999</v>
      </c>
      <c r="R339" s="183">
        <f>Q339*H339</f>
        <v>5.9880490000000002</v>
      </c>
      <c r="S339" s="183">
        <v>0</v>
      </c>
      <c r="T339" s="184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85" t="s">
        <v>129</v>
      </c>
      <c r="AT339" s="185" t="s">
        <v>124</v>
      </c>
      <c r="AU339" s="185" t="s">
        <v>83</v>
      </c>
      <c r="AY339" s="18" t="s">
        <v>122</v>
      </c>
      <c r="BE339" s="186">
        <f>IF(N339="základní",J339,0)</f>
        <v>0</v>
      </c>
      <c r="BF339" s="186">
        <f>IF(N339="snížená",J339,0)</f>
        <v>0</v>
      </c>
      <c r="BG339" s="186">
        <f>IF(N339="zákl. přenesená",J339,0)</f>
        <v>0</v>
      </c>
      <c r="BH339" s="186">
        <f>IF(N339="sníž. přenesená",J339,0)</f>
        <v>0</v>
      </c>
      <c r="BI339" s="186">
        <f>IF(N339="nulová",J339,0)</f>
        <v>0</v>
      </c>
      <c r="BJ339" s="18" t="s">
        <v>81</v>
      </c>
      <c r="BK339" s="186">
        <f>ROUND(I339*H339,2)</f>
        <v>0</v>
      </c>
      <c r="BL339" s="18" t="s">
        <v>129</v>
      </c>
      <c r="BM339" s="185" t="s">
        <v>746</v>
      </c>
    </row>
    <row r="340" spans="1:65" s="2" customFormat="1" ht="19.5">
      <c r="A340" s="35"/>
      <c r="B340" s="36"/>
      <c r="C340" s="37"/>
      <c r="D340" s="187" t="s">
        <v>131</v>
      </c>
      <c r="E340" s="37"/>
      <c r="F340" s="188" t="s">
        <v>747</v>
      </c>
      <c r="G340" s="37"/>
      <c r="H340" s="37"/>
      <c r="I340" s="189"/>
      <c r="J340" s="37"/>
      <c r="K340" s="37"/>
      <c r="L340" s="40"/>
      <c r="M340" s="190"/>
      <c r="N340" s="191"/>
      <c r="O340" s="65"/>
      <c r="P340" s="65"/>
      <c r="Q340" s="65"/>
      <c r="R340" s="65"/>
      <c r="S340" s="65"/>
      <c r="T340" s="66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T340" s="18" t="s">
        <v>131</v>
      </c>
      <c r="AU340" s="18" t="s">
        <v>83</v>
      </c>
    </row>
    <row r="341" spans="1:65" s="2" customFormat="1" ht="11.25">
      <c r="A341" s="35"/>
      <c r="B341" s="36"/>
      <c r="C341" s="37"/>
      <c r="D341" s="192" t="s">
        <v>133</v>
      </c>
      <c r="E341" s="37"/>
      <c r="F341" s="193" t="s">
        <v>748</v>
      </c>
      <c r="G341" s="37"/>
      <c r="H341" s="37"/>
      <c r="I341" s="189"/>
      <c r="J341" s="37"/>
      <c r="K341" s="37"/>
      <c r="L341" s="40"/>
      <c r="M341" s="190"/>
      <c r="N341" s="191"/>
      <c r="O341" s="65"/>
      <c r="P341" s="65"/>
      <c r="Q341" s="65"/>
      <c r="R341" s="65"/>
      <c r="S341" s="65"/>
      <c r="T341" s="66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T341" s="18" t="s">
        <v>133</v>
      </c>
      <c r="AU341" s="18" t="s">
        <v>83</v>
      </c>
    </row>
    <row r="342" spans="1:65" s="2" customFormat="1" ht="19.5">
      <c r="A342" s="35"/>
      <c r="B342" s="36"/>
      <c r="C342" s="37"/>
      <c r="D342" s="187" t="s">
        <v>164</v>
      </c>
      <c r="E342" s="37"/>
      <c r="F342" s="216" t="s">
        <v>749</v>
      </c>
      <c r="G342" s="37"/>
      <c r="H342" s="37"/>
      <c r="I342" s="189"/>
      <c r="J342" s="37"/>
      <c r="K342" s="37"/>
      <c r="L342" s="40"/>
      <c r="M342" s="190"/>
      <c r="N342" s="191"/>
      <c r="O342" s="65"/>
      <c r="P342" s="65"/>
      <c r="Q342" s="65"/>
      <c r="R342" s="65"/>
      <c r="S342" s="65"/>
      <c r="T342" s="66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T342" s="18" t="s">
        <v>164</v>
      </c>
      <c r="AU342" s="18" t="s">
        <v>83</v>
      </c>
    </row>
    <row r="343" spans="1:65" s="13" customFormat="1" ht="11.25">
      <c r="B343" s="194"/>
      <c r="C343" s="195"/>
      <c r="D343" s="187" t="s">
        <v>135</v>
      </c>
      <c r="E343" s="196" t="s">
        <v>28</v>
      </c>
      <c r="F343" s="197" t="s">
        <v>750</v>
      </c>
      <c r="G343" s="195"/>
      <c r="H343" s="198">
        <v>17.3</v>
      </c>
      <c r="I343" s="199"/>
      <c r="J343" s="195"/>
      <c r="K343" s="195"/>
      <c r="L343" s="200"/>
      <c r="M343" s="201"/>
      <c r="N343" s="202"/>
      <c r="O343" s="202"/>
      <c r="P343" s="202"/>
      <c r="Q343" s="202"/>
      <c r="R343" s="202"/>
      <c r="S343" s="202"/>
      <c r="T343" s="203"/>
      <c r="AT343" s="204" t="s">
        <v>135</v>
      </c>
      <c r="AU343" s="204" t="s">
        <v>83</v>
      </c>
      <c r="AV343" s="13" t="s">
        <v>83</v>
      </c>
      <c r="AW343" s="13" t="s">
        <v>35</v>
      </c>
      <c r="AX343" s="13" t="s">
        <v>81</v>
      </c>
      <c r="AY343" s="204" t="s">
        <v>122</v>
      </c>
    </row>
    <row r="344" spans="1:65" s="2" customFormat="1" ht="16.5" customHeight="1">
      <c r="A344" s="35"/>
      <c r="B344" s="36"/>
      <c r="C344" s="217" t="s">
        <v>461</v>
      </c>
      <c r="D344" s="217" t="s">
        <v>173</v>
      </c>
      <c r="E344" s="218" t="s">
        <v>751</v>
      </c>
      <c r="F344" s="219" t="s">
        <v>752</v>
      </c>
      <c r="G344" s="220" t="s">
        <v>273</v>
      </c>
      <c r="H344" s="221">
        <v>15.606</v>
      </c>
      <c r="I344" s="222"/>
      <c r="J344" s="223">
        <f>ROUND(I344*H344,2)</f>
        <v>0</v>
      </c>
      <c r="K344" s="219" t="s">
        <v>128</v>
      </c>
      <c r="L344" s="224"/>
      <c r="M344" s="225" t="s">
        <v>28</v>
      </c>
      <c r="N344" s="226" t="s">
        <v>44</v>
      </c>
      <c r="O344" s="65"/>
      <c r="P344" s="183">
        <f>O344*H344</f>
        <v>0</v>
      </c>
      <c r="Q344" s="183">
        <v>0.22500000000000001</v>
      </c>
      <c r="R344" s="183">
        <f>Q344*H344</f>
        <v>3.5113500000000002</v>
      </c>
      <c r="S344" s="183">
        <v>0</v>
      </c>
      <c r="T344" s="184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185" t="s">
        <v>177</v>
      </c>
      <c r="AT344" s="185" t="s">
        <v>173</v>
      </c>
      <c r="AU344" s="185" t="s">
        <v>83</v>
      </c>
      <c r="AY344" s="18" t="s">
        <v>122</v>
      </c>
      <c r="BE344" s="186">
        <f>IF(N344="základní",J344,0)</f>
        <v>0</v>
      </c>
      <c r="BF344" s="186">
        <f>IF(N344="snížená",J344,0)</f>
        <v>0</v>
      </c>
      <c r="BG344" s="186">
        <f>IF(N344="zákl. přenesená",J344,0)</f>
        <v>0</v>
      </c>
      <c r="BH344" s="186">
        <f>IF(N344="sníž. přenesená",J344,0)</f>
        <v>0</v>
      </c>
      <c r="BI344" s="186">
        <f>IF(N344="nulová",J344,0)</f>
        <v>0</v>
      </c>
      <c r="BJ344" s="18" t="s">
        <v>81</v>
      </c>
      <c r="BK344" s="186">
        <f>ROUND(I344*H344,2)</f>
        <v>0</v>
      </c>
      <c r="BL344" s="18" t="s">
        <v>129</v>
      </c>
      <c r="BM344" s="185" t="s">
        <v>753</v>
      </c>
    </row>
    <row r="345" spans="1:65" s="2" customFormat="1" ht="11.25">
      <c r="A345" s="35"/>
      <c r="B345" s="36"/>
      <c r="C345" s="37"/>
      <c r="D345" s="187" t="s">
        <v>131</v>
      </c>
      <c r="E345" s="37"/>
      <c r="F345" s="188" t="s">
        <v>752</v>
      </c>
      <c r="G345" s="37"/>
      <c r="H345" s="37"/>
      <c r="I345" s="189"/>
      <c r="J345" s="37"/>
      <c r="K345" s="37"/>
      <c r="L345" s="40"/>
      <c r="M345" s="190"/>
      <c r="N345" s="191"/>
      <c r="O345" s="65"/>
      <c r="P345" s="65"/>
      <c r="Q345" s="65"/>
      <c r="R345" s="65"/>
      <c r="S345" s="65"/>
      <c r="T345" s="66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T345" s="18" t="s">
        <v>131</v>
      </c>
      <c r="AU345" s="18" t="s">
        <v>83</v>
      </c>
    </row>
    <row r="346" spans="1:65" s="2" customFormat="1" ht="19.5">
      <c r="A346" s="35"/>
      <c r="B346" s="36"/>
      <c r="C346" s="37"/>
      <c r="D346" s="187" t="s">
        <v>164</v>
      </c>
      <c r="E346" s="37"/>
      <c r="F346" s="216" t="s">
        <v>754</v>
      </c>
      <c r="G346" s="37"/>
      <c r="H346" s="37"/>
      <c r="I346" s="189"/>
      <c r="J346" s="37"/>
      <c r="K346" s="37"/>
      <c r="L346" s="40"/>
      <c r="M346" s="190"/>
      <c r="N346" s="191"/>
      <c r="O346" s="65"/>
      <c r="P346" s="65"/>
      <c r="Q346" s="65"/>
      <c r="R346" s="65"/>
      <c r="S346" s="65"/>
      <c r="T346" s="66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18" t="s">
        <v>164</v>
      </c>
      <c r="AU346" s="18" t="s">
        <v>83</v>
      </c>
    </row>
    <row r="347" spans="1:65" s="13" customFormat="1" ht="11.25">
      <c r="B347" s="194"/>
      <c r="C347" s="195"/>
      <c r="D347" s="187" t="s">
        <v>135</v>
      </c>
      <c r="E347" s="196" t="s">
        <v>28</v>
      </c>
      <c r="F347" s="197" t="s">
        <v>755</v>
      </c>
      <c r="G347" s="195"/>
      <c r="H347" s="198">
        <v>15.3</v>
      </c>
      <c r="I347" s="199"/>
      <c r="J347" s="195"/>
      <c r="K347" s="195"/>
      <c r="L347" s="200"/>
      <c r="M347" s="201"/>
      <c r="N347" s="202"/>
      <c r="O347" s="202"/>
      <c r="P347" s="202"/>
      <c r="Q347" s="202"/>
      <c r="R347" s="202"/>
      <c r="S347" s="202"/>
      <c r="T347" s="203"/>
      <c r="AT347" s="204" t="s">
        <v>135</v>
      </c>
      <c r="AU347" s="204" t="s">
        <v>83</v>
      </c>
      <c r="AV347" s="13" t="s">
        <v>83</v>
      </c>
      <c r="AW347" s="13" t="s">
        <v>35</v>
      </c>
      <c r="AX347" s="13" t="s">
        <v>81</v>
      </c>
      <c r="AY347" s="204" t="s">
        <v>122</v>
      </c>
    </row>
    <row r="348" spans="1:65" s="13" customFormat="1" ht="11.25">
      <c r="B348" s="194"/>
      <c r="C348" s="195"/>
      <c r="D348" s="187" t="s">
        <v>135</v>
      </c>
      <c r="E348" s="195"/>
      <c r="F348" s="197" t="s">
        <v>756</v>
      </c>
      <c r="G348" s="195"/>
      <c r="H348" s="198">
        <v>15.606</v>
      </c>
      <c r="I348" s="199"/>
      <c r="J348" s="195"/>
      <c r="K348" s="195"/>
      <c r="L348" s="200"/>
      <c r="M348" s="201"/>
      <c r="N348" s="202"/>
      <c r="O348" s="202"/>
      <c r="P348" s="202"/>
      <c r="Q348" s="202"/>
      <c r="R348" s="202"/>
      <c r="S348" s="202"/>
      <c r="T348" s="203"/>
      <c r="AT348" s="204" t="s">
        <v>135</v>
      </c>
      <c r="AU348" s="204" t="s">
        <v>83</v>
      </c>
      <c r="AV348" s="13" t="s">
        <v>83</v>
      </c>
      <c r="AW348" s="13" t="s">
        <v>4</v>
      </c>
      <c r="AX348" s="13" t="s">
        <v>81</v>
      </c>
      <c r="AY348" s="204" t="s">
        <v>122</v>
      </c>
    </row>
    <row r="349" spans="1:65" s="2" customFormat="1" ht="24.2" customHeight="1">
      <c r="A349" s="35"/>
      <c r="B349" s="36"/>
      <c r="C349" s="217" t="s">
        <v>468</v>
      </c>
      <c r="D349" s="217" t="s">
        <v>173</v>
      </c>
      <c r="E349" s="218" t="s">
        <v>757</v>
      </c>
      <c r="F349" s="219" t="s">
        <v>758</v>
      </c>
      <c r="G349" s="220" t="s">
        <v>273</v>
      </c>
      <c r="H349" s="221">
        <v>2</v>
      </c>
      <c r="I349" s="222"/>
      <c r="J349" s="223">
        <f>ROUND(I349*H349,2)</f>
        <v>0</v>
      </c>
      <c r="K349" s="219" t="s">
        <v>128</v>
      </c>
      <c r="L349" s="224"/>
      <c r="M349" s="225" t="s">
        <v>28</v>
      </c>
      <c r="N349" s="226" t="s">
        <v>44</v>
      </c>
      <c r="O349" s="65"/>
      <c r="P349" s="183">
        <f>O349*H349</f>
        <v>0</v>
      </c>
      <c r="Q349" s="183">
        <v>0.151</v>
      </c>
      <c r="R349" s="183">
        <f>Q349*H349</f>
        <v>0.30199999999999999</v>
      </c>
      <c r="S349" s="183">
        <v>0</v>
      </c>
      <c r="T349" s="184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85" t="s">
        <v>177</v>
      </c>
      <c r="AT349" s="185" t="s">
        <v>173</v>
      </c>
      <c r="AU349" s="185" t="s">
        <v>83</v>
      </c>
      <c r="AY349" s="18" t="s">
        <v>122</v>
      </c>
      <c r="BE349" s="186">
        <f>IF(N349="základní",J349,0)</f>
        <v>0</v>
      </c>
      <c r="BF349" s="186">
        <f>IF(N349="snížená",J349,0)</f>
        <v>0</v>
      </c>
      <c r="BG349" s="186">
        <f>IF(N349="zákl. přenesená",J349,0)</f>
        <v>0</v>
      </c>
      <c r="BH349" s="186">
        <f>IF(N349="sníž. přenesená",J349,0)</f>
        <v>0</v>
      </c>
      <c r="BI349" s="186">
        <f>IF(N349="nulová",J349,0)</f>
        <v>0</v>
      </c>
      <c r="BJ349" s="18" t="s">
        <v>81</v>
      </c>
      <c r="BK349" s="186">
        <f>ROUND(I349*H349,2)</f>
        <v>0</v>
      </c>
      <c r="BL349" s="18" t="s">
        <v>129</v>
      </c>
      <c r="BM349" s="185" t="s">
        <v>759</v>
      </c>
    </row>
    <row r="350" spans="1:65" s="2" customFormat="1" ht="11.25">
      <c r="A350" s="35"/>
      <c r="B350" s="36"/>
      <c r="C350" s="37"/>
      <c r="D350" s="187" t="s">
        <v>131</v>
      </c>
      <c r="E350" s="37"/>
      <c r="F350" s="188" t="s">
        <v>758</v>
      </c>
      <c r="G350" s="37"/>
      <c r="H350" s="37"/>
      <c r="I350" s="189"/>
      <c r="J350" s="37"/>
      <c r="K350" s="37"/>
      <c r="L350" s="40"/>
      <c r="M350" s="190"/>
      <c r="N350" s="191"/>
      <c r="O350" s="65"/>
      <c r="P350" s="65"/>
      <c r="Q350" s="65"/>
      <c r="R350" s="65"/>
      <c r="S350" s="65"/>
      <c r="T350" s="66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T350" s="18" t="s">
        <v>131</v>
      </c>
      <c r="AU350" s="18" t="s">
        <v>83</v>
      </c>
    </row>
    <row r="351" spans="1:65" s="13" customFormat="1" ht="11.25">
      <c r="B351" s="194"/>
      <c r="C351" s="195"/>
      <c r="D351" s="187" t="s">
        <v>135</v>
      </c>
      <c r="E351" s="196" t="s">
        <v>28</v>
      </c>
      <c r="F351" s="197" t="s">
        <v>760</v>
      </c>
      <c r="G351" s="195"/>
      <c r="H351" s="198">
        <v>2</v>
      </c>
      <c r="I351" s="199"/>
      <c r="J351" s="195"/>
      <c r="K351" s="195"/>
      <c r="L351" s="200"/>
      <c r="M351" s="201"/>
      <c r="N351" s="202"/>
      <c r="O351" s="202"/>
      <c r="P351" s="202"/>
      <c r="Q351" s="202"/>
      <c r="R351" s="202"/>
      <c r="S351" s="202"/>
      <c r="T351" s="203"/>
      <c r="AT351" s="204" t="s">
        <v>135</v>
      </c>
      <c r="AU351" s="204" t="s">
        <v>83</v>
      </c>
      <c r="AV351" s="13" t="s">
        <v>83</v>
      </c>
      <c r="AW351" s="13" t="s">
        <v>35</v>
      </c>
      <c r="AX351" s="13" t="s">
        <v>81</v>
      </c>
      <c r="AY351" s="204" t="s">
        <v>122</v>
      </c>
    </row>
    <row r="352" spans="1:65" s="2" customFormat="1" ht="33" customHeight="1">
      <c r="A352" s="35"/>
      <c r="B352" s="36"/>
      <c r="C352" s="174" t="s">
        <v>474</v>
      </c>
      <c r="D352" s="174" t="s">
        <v>124</v>
      </c>
      <c r="E352" s="175" t="s">
        <v>761</v>
      </c>
      <c r="F352" s="176" t="s">
        <v>762</v>
      </c>
      <c r="G352" s="177" t="s">
        <v>273</v>
      </c>
      <c r="H352" s="178">
        <v>20</v>
      </c>
      <c r="I352" s="179"/>
      <c r="J352" s="180">
        <f>ROUND(I352*H352,2)</f>
        <v>0</v>
      </c>
      <c r="K352" s="176" t="s">
        <v>128</v>
      </c>
      <c r="L352" s="40"/>
      <c r="M352" s="181" t="s">
        <v>28</v>
      </c>
      <c r="N352" s="182" t="s">
        <v>44</v>
      </c>
      <c r="O352" s="65"/>
      <c r="P352" s="183">
        <f>O352*H352</f>
        <v>0</v>
      </c>
      <c r="Q352" s="183">
        <v>1.0000000000000001E-5</v>
      </c>
      <c r="R352" s="183">
        <f>Q352*H352</f>
        <v>2.0000000000000001E-4</v>
      </c>
      <c r="S352" s="183">
        <v>0</v>
      </c>
      <c r="T352" s="184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85" t="s">
        <v>129</v>
      </c>
      <c r="AT352" s="185" t="s">
        <v>124</v>
      </c>
      <c r="AU352" s="185" t="s">
        <v>83</v>
      </c>
      <c r="AY352" s="18" t="s">
        <v>122</v>
      </c>
      <c r="BE352" s="186">
        <f>IF(N352="základní",J352,0)</f>
        <v>0</v>
      </c>
      <c r="BF352" s="186">
        <f>IF(N352="snížená",J352,0)</f>
        <v>0</v>
      </c>
      <c r="BG352" s="186">
        <f>IF(N352="zákl. přenesená",J352,0)</f>
        <v>0</v>
      </c>
      <c r="BH352" s="186">
        <f>IF(N352="sníž. přenesená",J352,0)</f>
        <v>0</v>
      </c>
      <c r="BI352" s="186">
        <f>IF(N352="nulová",J352,0)</f>
        <v>0</v>
      </c>
      <c r="BJ352" s="18" t="s">
        <v>81</v>
      </c>
      <c r="BK352" s="186">
        <f>ROUND(I352*H352,2)</f>
        <v>0</v>
      </c>
      <c r="BL352" s="18" t="s">
        <v>129</v>
      </c>
      <c r="BM352" s="185" t="s">
        <v>763</v>
      </c>
    </row>
    <row r="353" spans="1:65" s="2" customFormat="1" ht="19.5">
      <c r="A353" s="35"/>
      <c r="B353" s="36"/>
      <c r="C353" s="37"/>
      <c r="D353" s="187" t="s">
        <v>131</v>
      </c>
      <c r="E353" s="37"/>
      <c r="F353" s="188" t="s">
        <v>764</v>
      </c>
      <c r="G353" s="37"/>
      <c r="H353" s="37"/>
      <c r="I353" s="189"/>
      <c r="J353" s="37"/>
      <c r="K353" s="37"/>
      <c r="L353" s="40"/>
      <c r="M353" s="190"/>
      <c r="N353" s="191"/>
      <c r="O353" s="65"/>
      <c r="P353" s="65"/>
      <c r="Q353" s="65"/>
      <c r="R353" s="65"/>
      <c r="S353" s="65"/>
      <c r="T353" s="66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T353" s="18" t="s">
        <v>131</v>
      </c>
      <c r="AU353" s="18" t="s">
        <v>83</v>
      </c>
    </row>
    <row r="354" spans="1:65" s="2" customFormat="1" ht="11.25">
      <c r="A354" s="35"/>
      <c r="B354" s="36"/>
      <c r="C354" s="37"/>
      <c r="D354" s="192" t="s">
        <v>133</v>
      </c>
      <c r="E354" s="37"/>
      <c r="F354" s="193" t="s">
        <v>765</v>
      </c>
      <c r="G354" s="37"/>
      <c r="H354" s="37"/>
      <c r="I354" s="189"/>
      <c r="J354" s="37"/>
      <c r="K354" s="37"/>
      <c r="L354" s="40"/>
      <c r="M354" s="190"/>
      <c r="N354" s="191"/>
      <c r="O354" s="65"/>
      <c r="P354" s="65"/>
      <c r="Q354" s="65"/>
      <c r="R354" s="65"/>
      <c r="S354" s="65"/>
      <c r="T354" s="66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18" t="s">
        <v>133</v>
      </c>
      <c r="AU354" s="18" t="s">
        <v>83</v>
      </c>
    </row>
    <row r="355" spans="1:65" s="13" customFormat="1" ht="11.25">
      <c r="B355" s="194"/>
      <c r="C355" s="195"/>
      <c r="D355" s="187" t="s">
        <v>135</v>
      </c>
      <c r="E355" s="196" t="s">
        <v>28</v>
      </c>
      <c r="F355" s="197" t="s">
        <v>766</v>
      </c>
      <c r="G355" s="195"/>
      <c r="H355" s="198">
        <v>20</v>
      </c>
      <c r="I355" s="199"/>
      <c r="J355" s="195"/>
      <c r="K355" s="195"/>
      <c r="L355" s="200"/>
      <c r="M355" s="201"/>
      <c r="N355" s="202"/>
      <c r="O355" s="202"/>
      <c r="P355" s="202"/>
      <c r="Q355" s="202"/>
      <c r="R355" s="202"/>
      <c r="S355" s="202"/>
      <c r="T355" s="203"/>
      <c r="AT355" s="204" t="s">
        <v>135</v>
      </c>
      <c r="AU355" s="204" t="s">
        <v>83</v>
      </c>
      <c r="AV355" s="13" t="s">
        <v>83</v>
      </c>
      <c r="AW355" s="13" t="s">
        <v>35</v>
      </c>
      <c r="AX355" s="13" t="s">
        <v>81</v>
      </c>
      <c r="AY355" s="204" t="s">
        <v>122</v>
      </c>
    </row>
    <row r="356" spans="1:65" s="2" customFormat="1" ht="24.2" customHeight="1">
      <c r="A356" s="35"/>
      <c r="B356" s="36"/>
      <c r="C356" s="174" t="s">
        <v>481</v>
      </c>
      <c r="D356" s="174" t="s">
        <v>124</v>
      </c>
      <c r="E356" s="175" t="s">
        <v>386</v>
      </c>
      <c r="F356" s="176" t="s">
        <v>387</v>
      </c>
      <c r="G356" s="177" t="s">
        <v>273</v>
      </c>
      <c r="H356" s="178">
        <v>110.9</v>
      </c>
      <c r="I356" s="179"/>
      <c r="J356" s="180">
        <f>ROUND(I356*H356,2)</f>
        <v>0</v>
      </c>
      <c r="K356" s="176" t="s">
        <v>128</v>
      </c>
      <c r="L356" s="40"/>
      <c r="M356" s="181" t="s">
        <v>28</v>
      </c>
      <c r="N356" s="182" t="s">
        <v>44</v>
      </c>
      <c r="O356" s="65"/>
      <c r="P356" s="183">
        <f>O356*H356</f>
        <v>0</v>
      </c>
      <c r="Q356" s="183">
        <v>0</v>
      </c>
      <c r="R356" s="183">
        <f>Q356*H356</f>
        <v>0</v>
      </c>
      <c r="S356" s="183">
        <v>0</v>
      </c>
      <c r="T356" s="184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85" t="s">
        <v>129</v>
      </c>
      <c r="AT356" s="185" t="s">
        <v>124</v>
      </c>
      <c r="AU356" s="185" t="s">
        <v>83</v>
      </c>
      <c r="AY356" s="18" t="s">
        <v>122</v>
      </c>
      <c r="BE356" s="186">
        <f>IF(N356="základní",J356,0)</f>
        <v>0</v>
      </c>
      <c r="BF356" s="186">
        <f>IF(N356="snížená",J356,0)</f>
        <v>0</v>
      </c>
      <c r="BG356" s="186">
        <f>IF(N356="zákl. přenesená",J356,0)</f>
        <v>0</v>
      </c>
      <c r="BH356" s="186">
        <f>IF(N356="sníž. přenesená",J356,0)</f>
        <v>0</v>
      </c>
      <c r="BI356" s="186">
        <f>IF(N356="nulová",J356,0)</f>
        <v>0</v>
      </c>
      <c r="BJ356" s="18" t="s">
        <v>81</v>
      </c>
      <c r="BK356" s="186">
        <f>ROUND(I356*H356,2)</f>
        <v>0</v>
      </c>
      <c r="BL356" s="18" t="s">
        <v>129</v>
      </c>
      <c r="BM356" s="185" t="s">
        <v>767</v>
      </c>
    </row>
    <row r="357" spans="1:65" s="2" customFormat="1" ht="19.5">
      <c r="A357" s="35"/>
      <c r="B357" s="36"/>
      <c r="C357" s="37"/>
      <c r="D357" s="187" t="s">
        <v>131</v>
      </c>
      <c r="E357" s="37"/>
      <c r="F357" s="188" t="s">
        <v>389</v>
      </c>
      <c r="G357" s="37"/>
      <c r="H357" s="37"/>
      <c r="I357" s="189"/>
      <c r="J357" s="37"/>
      <c r="K357" s="37"/>
      <c r="L357" s="40"/>
      <c r="M357" s="190"/>
      <c r="N357" s="191"/>
      <c r="O357" s="65"/>
      <c r="P357" s="65"/>
      <c r="Q357" s="65"/>
      <c r="R357" s="65"/>
      <c r="S357" s="65"/>
      <c r="T357" s="66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T357" s="18" t="s">
        <v>131</v>
      </c>
      <c r="AU357" s="18" t="s">
        <v>83</v>
      </c>
    </row>
    <row r="358" spans="1:65" s="2" customFormat="1" ht="11.25">
      <c r="A358" s="35"/>
      <c r="B358" s="36"/>
      <c r="C358" s="37"/>
      <c r="D358" s="192" t="s">
        <v>133</v>
      </c>
      <c r="E358" s="37"/>
      <c r="F358" s="193" t="s">
        <v>390</v>
      </c>
      <c r="G358" s="37"/>
      <c r="H358" s="37"/>
      <c r="I358" s="189"/>
      <c r="J358" s="37"/>
      <c r="K358" s="37"/>
      <c r="L358" s="40"/>
      <c r="M358" s="190"/>
      <c r="N358" s="191"/>
      <c r="O358" s="65"/>
      <c r="P358" s="65"/>
      <c r="Q358" s="65"/>
      <c r="R358" s="65"/>
      <c r="S358" s="65"/>
      <c r="T358" s="66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T358" s="18" t="s">
        <v>133</v>
      </c>
      <c r="AU358" s="18" t="s">
        <v>83</v>
      </c>
    </row>
    <row r="359" spans="1:65" s="13" customFormat="1" ht="11.25">
      <c r="B359" s="194"/>
      <c r="C359" s="195"/>
      <c r="D359" s="187" t="s">
        <v>135</v>
      </c>
      <c r="E359" s="196" t="s">
        <v>28</v>
      </c>
      <c r="F359" s="197" t="s">
        <v>768</v>
      </c>
      <c r="G359" s="195"/>
      <c r="H359" s="198">
        <v>110.9</v>
      </c>
      <c r="I359" s="199"/>
      <c r="J359" s="195"/>
      <c r="K359" s="195"/>
      <c r="L359" s="200"/>
      <c r="M359" s="201"/>
      <c r="N359" s="202"/>
      <c r="O359" s="202"/>
      <c r="P359" s="202"/>
      <c r="Q359" s="202"/>
      <c r="R359" s="202"/>
      <c r="S359" s="202"/>
      <c r="T359" s="203"/>
      <c r="AT359" s="204" t="s">
        <v>135</v>
      </c>
      <c r="AU359" s="204" t="s">
        <v>83</v>
      </c>
      <c r="AV359" s="13" t="s">
        <v>83</v>
      </c>
      <c r="AW359" s="13" t="s">
        <v>35</v>
      </c>
      <c r="AX359" s="13" t="s">
        <v>81</v>
      </c>
      <c r="AY359" s="204" t="s">
        <v>122</v>
      </c>
    </row>
    <row r="360" spans="1:65" s="2" customFormat="1" ht="33" customHeight="1">
      <c r="A360" s="35"/>
      <c r="B360" s="36"/>
      <c r="C360" s="174" t="s">
        <v>490</v>
      </c>
      <c r="D360" s="174" t="s">
        <v>124</v>
      </c>
      <c r="E360" s="175" t="s">
        <v>393</v>
      </c>
      <c r="F360" s="176" t="s">
        <v>394</v>
      </c>
      <c r="G360" s="177" t="s">
        <v>273</v>
      </c>
      <c r="H360" s="178">
        <v>500.73</v>
      </c>
      <c r="I360" s="179"/>
      <c r="J360" s="180">
        <f>ROUND(I360*H360,2)</f>
        <v>0</v>
      </c>
      <c r="K360" s="176" t="s">
        <v>128</v>
      </c>
      <c r="L360" s="40"/>
      <c r="M360" s="181" t="s">
        <v>28</v>
      </c>
      <c r="N360" s="182" t="s">
        <v>44</v>
      </c>
      <c r="O360" s="65"/>
      <c r="P360" s="183">
        <f>O360*H360</f>
        <v>0</v>
      </c>
      <c r="Q360" s="183">
        <v>6.0999999999999997E-4</v>
      </c>
      <c r="R360" s="183">
        <f>Q360*H360</f>
        <v>0.30544529999999998</v>
      </c>
      <c r="S360" s="183">
        <v>0</v>
      </c>
      <c r="T360" s="184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185" t="s">
        <v>129</v>
      </c>
      <c r="AT360" s="185" t="s">
        <v>124</v>
      </c>
      <c r="AU360" s="185" t="s">
        <v>83</v>
      </c>
      <c r="AY360" s="18" t="s">
        <v>122</v>
      </c>
      <c r="BE360" s="186">
        <f>IF(N360="základní",J360,0)</f>
        <v>0</v>
      </c>
      <c r="BF360" s="186">
        <f>IF(N360="snížená",J360,0)</f>
        <v>0</v>
      </c>
      <c r="BG360" s="186">
        <f>IF(N360="zákl. přenesená",J360,0)</f>
        <v>0</v>
      </c>
      <c r="BH360" s="186">
        <f>IF(N360="sníž. přenesená",J360,0)</f>
        <v>0</v>
      </c>
      <c r="BI360" s="186">
        <f>IF(N360="nulová",J360,0)</f>
        <v>0</v>
      </c>
      <c r="BJ360" s="18" t="s">
        <v>81</v>
      </c>
      <c r="BK360" s="186">
        <f>ROUND(I360*H360,2)</f>
        <v>0</v>
      </c>
      <c r="BL360" s="18" t="s">
        <v>129</v>
      </c>
      <c r="BM360" s="185" t="s">
        <v>769</v>
      </c>
    </row>
    <row r="361" spans="1:65" s="2" customFormat="1" ht="39">
      <c r="A361" s="35"/>
      <c r="B361" s="36"/>
      <c r="C361" s="37"/>
      <c r="D361" s="187" t="s">
        <v>131</v>
      </c>
      <c r="E361" s="37"/>
      <c r="F361" s="188" t="s">
        <v>396</v>
      </c>
      <c r="G361" s="37"/>
      <c r="H361" s="37"/>
      <c r="I361" s="189"/>
      <c r="J361" s="37"/>
      <c r="K361" s="37"/>
      <c r="L361" s="40"/>
      <c r="M361" s="190"/>
      <c r="N361" s="191"/>
      <c r="O361" s="65"/>
      <c r="P361" s="65"/>
      <c r="Q361" s="65"/>
      <c r="R361" s="65"/>
      <c r="S361" s="65"/>
      <c r="T361" s="66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T361" s="18" t="s">
        <v>131</v>
      </c>
      <c r="AU361" s="18" t="s">
        <v>83</v>
      </c>
    </row>
    <row r="362" spans="1:65" s="2" customFormat="1" ht="11.25">
      <c r="A362" s="35"/>
      <c r="B362" s="36"/>
      <c r="C362" s="37"/>
      <c r="D362" s="192" t="s">
        <v>133</v>
      </c>
      <c r="E362" s="37"/>
      <c r="F362" s="193" t="s">
        <v>397</v>
      </c>
      <c r="G362" s="37"/>
      <c r="H362" s="37"/>
      <c r="I362" s="189"/>
      <c r="J362" s="37"/>
      <c r="K362" s="37"/>
      <c r="L362" s="40"/>
      <c r="M362" s="190"/>
      <c r="N362" s="191"/>
      <c r="O362" s="65"/>
      <c r="P362" s="65"/>
      <c r="Q362" s="65"/>
      <c r="R362" s="65"/>
      <c r="S362" s="65"/>
      <c r="T362" s="66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T362" s="18" t="s">
        <v>133</v>
      </c>
      <c r="AU362" s="18" t="s">
        <v>83</v>
      </c>
    </row>
    <row r="363" spans="1:65" s="13" customFormat="1" ht="11.25">
      <c r="B363" s="194"/>
      <c r="C363" s="195"/>
      <c r="D363" s="187" t="s">
        <v>135</v>
      </c>
      <c r="E363" s="196" t="s">
        <v>28</v>
      </c>
      <c r="F363" s="197" t="s">
        <v>770</v>
      </c>
      <c r="G363" s="195"/>
      <c r="H363" s="198">
        <v>500.73</v>
      </c>
      <c r="I363" s="199"/>
      <c r="J363" s="195"/>
      <c r="K363" s="195"/>
      <c r="L363" s="200"/>
      <c r="M363" s="201"/>
      <c r="N363" s="202"/>
      <c r="O363" s="202"/>
      <c r="P363" s="202"/>
      <c r="Q363" s="202"/>
      <c r="R363" s="202"/>
      <c r="S363" s="202"/>
      <c r="T363" s="203"/>
      <c r="AT363" s="204" t="s">
        <v>135</v>
      </c>
      <c r="AU363" s="204" t="s">
        <v>83</v>
      </c>
      <c r="AV363" s="13" t="s">
        <v>83</v>
      </c>
      <c r="AW363" s="13" t="s">
        <v>35</v>
      </c>
      <c r="AX363" s="13" t="s">
        <v>73</v>
      </c>
      <c r="AY363" s="204" t="s">
        <v>122</v>
      </c>
    </row>
    <row r="364" spans="1:65" s="14" customFormat="1" ht="11.25">
      <c r="B364" s="205"/>
      <c r="C364" s="206"/>
      <c r="D364" s="187" t="s">
        <v>135</v>
      </c>
      <c r="E364" s="207" t="s">
        <v>28</v>
      </c>
      <c r="F364" s="208" t="s">
        <v>157</v>
      </c>
      <c r="G364" s="206"/>
      <c r="H364" s="209">
        <v>500.73</v>
      </c>
      <c r="I364" s="210"/>
      <c r="J364" s="206"/>
      <c r="K364" s="206"/>
      <c r="L364" s="211"/>
      <c r="M364" s="212"/>
      <c r="N364" s="213"/>
      <c r="O364" s="213"/>
      <c r="P364" s="213"/>
      <c r="Q364" s="213"/>
      <c r="R364" s="213"/>
      <c r="S364" s="213"/>
      <c r="T364" s="214"/>
      <c r="AT364" s="215" t="s">
        <v>135</v>
      </c>
      <c r="AU364" s="215" t="s">
        <v>83</v>
      </c>
      <c r="AV364" s="14" t="s">
        <v>129</v>
      </c>
      <c r="AW364" s="14" t="s">
        <v>35</v>
      </c>
      <c r="AX364" s="14" t="s">
        <v>81</v>
      </c>
      <c r="AY364" s="215" t="s">
        <v>122</v>
      </c>
    </row>
    <row r="365" spans="1:65" s="2" customFormat="1" ht="16.5" customHeight="1">
      <c r="A365" s="35"/>
      <c r="B365" s="36"/>
      <c r="C365" s="174" t="s">
        <v>499</v>
      </c>
      <c r="D365" s="174" t="s">
        <v>124</v>
      </c>
      <c r="E365" s="175" t="s">
        <v>400</v>
      </c>
      <c r="F365" s="176" t="s">
        <v>401</v>
      </c>
      <c r="G365" s="177" t="s">
        <v>273</v>
      </c>
      <c r="H365" s="178">
        <v>110.9</v>
      </c>
      <c r="I365" s="179"/>
      <c r="J365" s="180">
        <f>ROUND(I365*H365,2)</f>
        <v>0</v>
      </c>
      <c r="K365" s="176" t="s">
        <v>128</v>
      </c>
      <c r="L365" s="40"/>
      <c r="M365" s="181" t="s">
        <v>28</v>
      </c>
      <c r="N365" s="182" t="s">
        <v>44</v>
      </c>
      <c r="O365" s="65"/>
      <c r="P365" s="183">
        <f>O365*H365</f>
        <v>0</v>
      </c>
      <c r="Q365" s="183">
        <v>0</v>
      </c>
      <c r="R365" s="183">
        <f>Q365*H365</f>
        <v>0</v>
      </c>
      <c r="S365" s="183">
        <v>0</v>
      </c>
      <c r="T365" s="184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85" t="s">
        <v>129</v>
      </c>
      <c r="AT365" s="185" t="s">
        <v>124</v>
      </c>
      <c r="AU365" s="185" t="s">
        <v>83</v>
      </c>
      <c r="AY365" s="18" t="s">
        <v>122</v>
      </c>
      <c r="BE365" s="186">
        <f>IF(N365="základní",J365,0)</f>
        <v>0</v>
      </c>
      <c r="BF365" s="186">
        <f>IF(N365="snížená",J365,0)</f>
        <v>0</v>
      </c>
      <c r="BG365" s="186">
        <f>IF(N365="zákl. přenesená",J365,0)</f>
        <v>0</v>
      </c>
      <c r="BH365" s="186">
        <f>IF(N365="sníž. přenesená",J365,0)</f>
        <v>0</v>
      </c>
      <c r="BI365" s="186">
        <f>IF(N365="nulová",J365,0)</f>
        <v>0</v>
      </c>
      <c r="BJ365" s="18" t="s">
        <v>81</v>
      </c>
      <c r="BK365" s="186">
        <f>ROUND(I365*H365,2)</f>
        <v>0</v>
      </c>
      <c r="BL365" s="18" t="s">
        <v>129</v>
      </c>
      <c r="BM365" s="185" t="s">
        <v>771</v>
      </c>
    </row>
    <row r="366" spans="1:65" s="2" customFormat="1" ht="19.5">
      <c r="A366" s="35"/>
      <c r="B366" s="36"/>
      <c r="C366" s="37"/>
      <c r="D366" s="187" t="s">
        <v>131</v>
      </c>
      <c r="E366" s="37"/>
      <c r="F366" s="188" t="s">
        <v>403</v>
      </c>
      <c r="G366" s="37"/>
      <c r="H366" s="37"/>
      <c r="I366" s="189"/>
      <c r="J366" s="37"/>
      <c r="K366" s="37"/>
      <c r="L366" s="40"/>
      <c r="M366" s="190"/>
      <c r="N366" s="191"/>
      <c r="O366" s="65"/>
      <c r="P366" s="65"/>
      <c r="Q366" s="65"/>
      <c r="R366" s="65"/>
      <c r="S366" s="65"/>
      <c r="T366" s="66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T366" s="18" t="s">
        <v>131</v>
      </c>
      <c r="AU366" s="18" t="s">
        <v>83</v>
      </c>
    </row>
    <row r="367" spans="1:65" s="2" customFormat="1" ht="11.25">
      <c r="A367" s="35"/>
      <c r="B367" s="36"/>
      <c r="C367" s="37"/>
      <c r="D367" s="192" t="s">
        <v>133</v>
      </c>
      <c r="E367" s="37"/>
      <c r="F367" s="193" t="s">
        <v>404</v>
      </c>
      <c r="G367" s="37"/>
      <c r="H367" s="37"/>
      <c r="I367" s="189"/>
      <c r="J367" s="37"/>
      <c r="K367" s="37"/>
      <c r="L367" s="40"/>
      <c r="M367" s="190"/>
      <c r="N367" s="191"/>
      <c r="O367" s="65"/>
      <c r="P367" s="65"/>
      <c r="Q367" s="65"/>
      <c r="R367" s="65"/>
      <c r="S367" s="65"/>
      <c r="T367" s="66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T367" s="18" t="s">
        <v>133</v>
      </c>
      <c r="AU367" s="18" t="s">
        <v>83</v>
      </c>
    </row>
    <row r="368" spans="1:65" s="13" customFormat="1" ht="11.25">
      <c r="B368" s="194"/>
      <c r="C368" s="195"/>
      <c r="D368" s="187" t="s">
        <v>135</v>
      </c>
      <c r="E368" s="196" t="s">
        <v>28</v>
      </c>
      <c r="F368" s="197" t="s">
        <v>768</v>
      </c>
      <c r="G368" s="195"/>
      <c r="H368" s="198">
        <v>110.9</v>
      </c>
      <c r="I368" s="199"/>
      <c r="J368" s="195"/>
      <c r="K368" s="195"/>
      <c r="L368" s="200"/>
      <c r="M368" s="201"/>
      <c r="N368" s="202"/>
      <c r="O368" s="202"/>
      <c r="P368" s="202"/>
      <c r="Q368" s="202"/>
      <c r="R368" s="202"/>
      <c r="S368" s="202"/>
      <c r="T368" s="203"/>
      <c r="AT368" s="204" t="s">
        <v>135</v>
      </c>
      <c r="AU368" s="204" t="s">
        <v>83</v>
      </c>
      <c r="AV368" s="13" t="s">
        <v>83</v>
      </c>
      <c r="AW368" s="13" t="s">
        <v>35</v>
      </c>
      <c r="AX368" s="13" t="s">
        <v>81</v>
      </c>
      <c r="AY368" s="204" t="s">
        <v>122</v>
      </c>
    </row>
    <row r="369" spans="1:65" s="2" customFormat="1" ht="24.2" customHeight="1">
      <c r="A369" s="35"/>
      <c r="B369" s="36"/>
      <c r="C369" s="174" t="s">
        <v>508</v>
      </c>
      <c r="D369" s="174" t="s">
        <v>124</v>
      </c>
      <c r="E369" s="175" t="s">
        <v>406</v>
      </c>
      <c r="F369" s="176" t="s">
        <v>407</v>
      </c>
      <c r="G369" s="177" t="s">
        <v>273</v>
      </c>
      <c r="H369" s="178">
        <v>593</v>
      </c>
      <c r="I369" s="179"/>
      <c r="J369" s="180">
        <f>ROUND(I369*H369,2)</f>
        <v>0</v>
      </c>
      <c r="K369" s="176" t="s">
        <v>128</v>
      </c>
      <c r="L369" s="40"/>
      <c r="M369" s="181" t="s">
        <v>28</v>
      </c>
      <c r="N369" s="182" t="s">
        <v>44</v>
      </c>
      <c r="O369" s="65"/>
      <c r="P369" s="183">
        <f>O369*H369</f>
        <v>0</v>
      </c>
      <c r="Q369" s="183">
        <v>0</v>
      </c>
      <c r="R369" s="183">
        <f>Q369*H369</f>
        <v>0</v>
      </c>
      <c r="S369" s="183">
        <v>0</v>
      </c>
      <c r="T369" s="184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85" t="s">
        <v>129</v>
      </c>
      <c r="AT369" s="185" t="s">
        <v>124</v>
      </c>
      <c r="AU369" s="185" t="s">
        <v>83</v>
      </c>
      <c r="AY369" s="18" t="s">
        <v>122</v>
      </c>
      <c r="BE369" s="186">
        <f>IF(N369="základní",J369,0)</f>
        <v>0</v>
      </c>
      <c r="BF369" s="186">
        <f>IF(N369="snížená",J369,0)</f>
        <v>0</v>
      </c>
      <c r="BG369" s="186">
        <f>IF(N369="zákl. přenesená",J369,0)</f>
        <v>0</v>
      </c>
      <c r="BH369" s="186">
        <f>IF(N369="sníž. přenesená",J369,0)</f>
        <v>0</v>
      </c>
      <c r="BI369" s="186">
        <f>IF(N369="nulová",J369,0)</f>
        <v>0</v>
      </c>
      <c r="BJ369" s="18" t="s">
        <v>81</v>
      </c>
      <c r="BK369" s="186">
        <f>ROUND(I369*H369,2)</f>
        <v>0</v>
      </c>
      <c r="BL369" s="18" t="s">
        <v>129</v>
      </c>
      <c r="BM369" s="185" t="s">
        <v>772</v>
      </c>
    </row>
    <row r="370" spans="1:65" s="2" customFormat="1" ht="19.5">
      <c r="A370" s="35"/>
      <c r="B370" s="36"/>
      <c r="C370" s="37"/>
      <c r="D370" s="187" t="s">
        <v>131</v>
      </c>
      <c r="E370" s="37"/>
      <c r="F370" s="188" t="s">
        <v>409</v>
      </c>
      <c r="G370" s="37"/>
      <c r="H370" s="37"/>
      <c r="I370" s="189"/>
      <c r="J370" s="37"/>
      <c r="K370" s="37"/>
      <c r="L370" s="40"/>
      <c r="M370" s="190"/>
      <c r="N370" s="191"/>
      <c r="O370" s="65"/>
      <c r="P370" s="65"/>
      <c r="Q370" s="65"/>
      <c r="R370" s="65"/>
      <c r="S370" s="65"/>
      <c r="T370" s="66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T370" s="18" t="s">
        <v>131</v>
      </c>
      <c r="AU370" s="18" t="s">
        <v>83</v>
      </c>
    </row>
    <row r="371" spans="1:65" s="2" customFormat="1" ht="11.25">
      <c r="A371" s="35"/>
      <c r="B371" s="36"/>
      <c r="C371" s="37"/>
      <c r="D371" s="192" t="s">
        <v>133</v>
      </c>
      <c r="E371" s="37"/>
      <c r="F371" s="193" t="s">
        <v>410</v>
      </c>
      <c r="G371" s="37"/>
      <c r="H371" s="37"/>
      <c r="I371" s="189"/>
      <c r="J371" s="37"/>
      <c r="K371" s="37"/>
      <c r="L371" s="40"/>
      <c r="M371" s="190"/>
      <c r="N371" s="191"/>
      <c r="O371" s="65"/>
      <c r="P371" s="65"/>
      <c r="Q371" s="65"/>
      <c r="R371" s="65"/>
      <c r="S371" s="65"/>
      <c r="T371" s="66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T371" s="18" t="s">
        <v>133</v>
      </c>
      <c r="AU371" s="18" t="s">
        <v>83</v>
      </c>
    </row>
    <row r="372" spans="1:65" s="13" customFormat="1" ht="11.25">
      <c r="B372" s="194"/>
      <c r="C372" s="195"/>
      <c r="D372" s="187" t="s">
        <v>135</v>
      </c>
      <c r="E372" s="196" t="s">
        <v>28</v>
      </c>
      <c r="F372" s="197" t="s">
        <v>773</v>
      </c>
      <c r="G372" s="195"/>
      <c r="H372" s="198">
        <v>36.5</v>
      </c>
      <c r="I372" s="199"/>
      <c r="J372" s="195"/>
      <c r="K372" s="195"/>
      <c r="L372" s="200"/>
      <c r="M372" s="201"/>
      <c r="N372" s="202"/>
      <c r="O372" s="202"/>
      <c r="P372" s="202"/>
      <c r="Q372" s="202"/>
      <c r="R372" s="202"/>
      <c r="S372" s="202"/>
      <c r="T372" s="203"/>
      <c r="AT372" s="204" t="s">
        <v>135</v>
      </c>
      <c r="AU372" s="204" t="s">
        <v>83</v>
      </c>
      <c r="AV372" s="13" t="s">
        <v>83</v>
      </c>
      <c r="AW372" s="13" t="s">
        <v>35</v>
      </c>
      <c r="AX372" s="13" t="s">
        <v>73</v>
      </c>
      <c r="AY372" s="204" t="s">
        <v>122</v>
      </c>
    </row>
    <row r="373" spans="1:65" s="13" customFormat="1" ht="11.25">
      <c r="B373" s="194"/>
      <c r="C373" s="195"/>
      <c r="D373" s="187" t="s">
        <v>135</v>
      </c>
      <c r="E373" s="196" t="s">
        <v>28</v>
      </c>
      <c r="F373" s="197" t="s">
        <v>774</v>
      </c>
      <c r="G373" s="195"/>
      <c r="H373" s="198">
        <v>556.5</v>
      </c>
      <c r="I373" s="199"/>
      <c r="J373" s="195"/>
      <c r="K373" s="195"/>
      <c r="L373" s="200"/>
      <c r="M373" s="201"/>
      <c r="N373" s="202"/>
      <c r="O373" s="202"/>
      <c r="P373" s="202"/>
      <c r="Q373" s="202"/>
      <c r="R373" s="202"/>
      <c r="S373" s="202"/>
      <c r="T373" s="203"/>
      <c r="AT373" s="204" t="s">
        <v>135</v>
      </c>
      <c r="AU373" s="204" t="s">
        <v>83</v>
      </c>
      <c r="AV373" s="13" t="s">
        <v>83</v>
      </c>
      <c r="AW373" s="13" t="s">
        <v>35</v>
      </c>
      <c r="AX373" s="13" t="s">
        <v>73</v>
      </c>
      <c r="AY373" s="204" t="s">
        <v>122</v>
      </c>
    </row>
    <row r="374" spans="1:65" s="14" customFormat="1" ht="11.25">
      <c r="B374" s="205"/>
      <c r="C374" s="206"/>
      <c r="D374" s="187" t="s">
        <v>135</v>
      </c>
      <c r="E374" s="207" t="s">
        <v>28</v>
      </c>
      <c r="F374" s="208" t="s">
        <v>157</v>
      </c>
      <c r="G374" s="206"/>
      <c r="H374" s="209">
        <v>593</v>
      </c>
      <c r="I374" s="210"/>
      <c r="J374" s="206"/>
      <c r="K374" s="206"/>
      <c r="L374" s="211"/>
      <c r="M374" s="212"/>
      <c r="N374" s="213"/>
      <c r="O374" s="213"/>
      <c r="P374" s="213"/>
      <c r="Q374" s="213"/>
      <c r="R374" s="213"/>
      <c r="S374" s="213"/>
      <c r="T374" s="214"/>
      <c r="AT374" s="215" t="s">
        <v>135</v>
      </c>
      <c r="AU374" s="215" t="s">
        <v>83</v>
      </c>
      <c r="AV374" s="14" t="s">
        <v>129</v>
      </c>
      <c r="AW374" s="14" t="s">
        <v>35</v>
      </c>
      <c r="AX374" s="14" t="s">
        <v>81</v>
      </c>
      <c r="AY374" s="215" t="s">
        <v>122</v>
      </c>
    </row>
    <row r="375" spans="1:65" s="2" customFormat="1" ht="16.5" customHeight="1">
      <c r="A375" s="35"/>
      <c r="B375" s="36"/>
      <c r="C375" s="174" t="s">
        <v>516</v>
      </c>
      <c r="D375" s="174" t="s">
        <v>124</v>
      </c>
      <c r="E375" s="175" t="s">
        <v>413</v>
      </c>
      <c r="F375" s="176" t="s">
        <v>414</v>
      </c>
      <c r="G375" s="177" t="s">
        <v>152</v>
      </c>
      <c r="H375" s="178">
        <v>2682.3</v>
      </c>
      <c r="I375" s="179"/>
      <c r="J375" s="180">
        <f>ROUND(I375*H375,2)</f>
        <v>0</v>
      </c>
      <c r="K375" s="176" t="s">
        <v>128</v>
      </c>
      <c r="L375" s="40"/>
      <c r="M375" s="181" t="s">
        <v>28</v>
      </c>
      <c r="N375" s="182" t="s">
        <v>44</v>
      </c>
      <c r="O375" s="65"/>
      <c r="P375" s="183">
        <f>O375*H375</f>
        <v>0</v>
      </c>
      <c r="Q375" s="183">
        <v>0</v>
      </c>
      <c r="R375" s="183">
        <f>Q375*H375</f>
        <v>0</v>
      </c>
      <c r="S375" s="183">
        <v>0.01</v>
      </c>
      <c r="T375" s="184">
        <f>S375*H375</f>
        <v>26.823000000000004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85" t="s">
        <v>129</v>
      </c>
      <c r="AT375" s="185" t="s">
        <v>124</v>
      </c>
      <c r="AU375" s="185" t="s">
        <v>83</v>
      </c>
      <c r="AY375" s="18" t="s">
        <v>122</v>
      </c>
      <c r="BE375" s="186">
        <f>IF(N375="základní",J375,0)</f>
        <v>0</v>
      </c>
      <c r="BF375" s="186">
        <f>IF(N375="snížená",J375,0)</f>
        <v>0</v>
      </c>
      <c r="BG375" s="186">
        <f>IF(N375="zákl. přenesená",J375,0)</f>
        <v>0</v>
      </c>
      <c r="BH375" s="186">
        <f>IF(N375="sníž. přenesená",J375,0)</f>
        <v>0</v>
      </c>
      <c r="BI375" s="186">
        <f>IF(N375="nulová",J375,0)</f>
        <v>0</v>
      </c>
      <c r="BJ375" s="18" t="s">
        <v>81</v>
      </c>
      <c r="BK375" s="186">
        <f>ROUND(I375*H375,2)</f>
        <v>0</v>
      </c>
      <c r="BL375" s="18" t="s">
        <v>129</v>
      </c>
      <c r="BM375" s="185" t="s">
        <v>775</v>
      </c>
    </row>
    <row r="376" spans="1:65" s="2" customFormat="1" ht="19.5">
      <c r="A376" s="35"/>
      <c r="B376" s="36"/>
      <c r="C376" s="37"/>
      <c r="D376" s="187" t="s">
        <v>131</v>
      </c>
      <c r="E376" s="37"/>
      <c r="F376" s="188" t="s">
        <v>416</v>
      </c>
      <c r="G376" s="37"/>
      <c r="H376" s="37"/>
      <c r="I376" s="189"/>
      <c r="J376" s="37"/>
      <c r="K376" s="37"/>
      <c r="L376" s="40"/>
      <c r="M376" s="190"/>
      <c r="N376" s="191"/>
      <c r="O376" s="65"/>
      <c r="P376" s="65"/>
      <c r="Q376" s="65"/>
      <c r="R376" s="65"/>
      <c r="S376" s="65"/>
      <c r="T376" s="66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T376" s="18" t="s">
        <v>131</v>
      </c>
      <c r="AU376" s="18" t="s">
        <v>83</v>
      </c>
    </row>
    <row r="377" spans="1:65" s="2" customFormat="1" ht="11.25">
      <c r="A377" s="35"/>
      <c r="B377" s="36"/>
      <c r="C377" s="37"/>
      <c r="D377" s="192" t="s">
        <v>133</v>
      </c>
      <c r="E377" s="37"/>
      <c r="F377" s="193" t="s">
        <v>417</v>
      </c>
      <c r="G377" s="37"/>
      <c r="H377" s="37"/>
      <c r="I377" s="189"/>
      <c r="J377" s="37"/>
      <c r="K377" s="37"/>
      <c r="L377" s="40"/>
      <c r="M377" s="190"/>
      <c r="N377" s="191"/>
      <c r="O377" s="65"/>
      <c r="P377" s="65"/>
      <c r="Q377" s="65"/>
      <c r="R377" s="65"/>
      <c r="S377" s="65"/>
      <c r="T377" s="66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T377" s="18" t="s">
        <v>133</v>
      </c>
      <c r="AU377" s="18" t="s">
        <v>83</v>
      </c>
    </row>
    <row r="378" spans="1:65" s="2" customFormat="1" ht="39">
      <c r="A378" s="35"/>
      <c r="B378" s="36"/>
      <c r="C378" s="37"/>
      <c r="D378" s="187" t="s">
        <v>164</v>
      </c>
      <c r="E378" s="37"/>
      <c r="F378" s="216" t="s">
        <v>212</v>
      </c>
      <c r="G378" s="37"/>
      <c r="H378" s="37"/>
      <c r="I378" s="189"/>
      <c r="J378" s="37"/>
      <c r="K378" s="37"/>
      <c r="L378" s="40"/>
      <c r="M378" s="190"/>
      <c r="N378" s="191"/>
      <c r="O378" s="65"/>
      <c r="P378" s="65"/>
      <c r="Q378" s="65"/>
      <c r="R378" s="65"/>
      <c r="S378" s="65"/>
      <c r="T378" s="66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T378" s="18" t="s">
        <v>164</v>
      </c>
      <c r="AU378" s="18" t="s">
        <v>83</v>
      </c>
    </row>
    <row r="379" spans="1:65" s="13" customFormat="1" ht="11.25">
      <c r="B379" s="194"/>
      <c r="C379" s="195"/>
      <c r="D379" s="187" t="s">
        <v>135</v>
      </c>
      <c r="E379" s="196" t="s">
        <v>28</v>
      </c>
      <c r="F379" s="197" t="s">
        <v>776</v>
      </c>
      <c r="G379" s="195"/>
      <c r="H379" s="198">
        <v>2682.3</v>
      </c>
      <c r="I379" s="199"/>
      <c r="J379" s="195"/>
      <c r="K379" s="195"/>
      <c r="L379" s="200"/>
      <c r="M379" s="201"/>
      <c r="N379" s="202"/>
      <c r="O379" s="202"/>
      <c r="P379" s="202"/>
      <c r="Q379" s="202"/>
      <c r="R379" s="202"/>
      <c r="S379" s="202"/>
      <c r="T379" s="203"/>
      <c r="AT379" s="204" t="s">
        <v>135</v>
      </c>
      <c r="AU379" s="204" t="s">
        <v>83</v>
      </c>
      <c r="AV379" s="13" t="s">
        <v>83</v>
      </c>
      <c r="AW379" s="13" t="s">
        <v>35</v>
      </c>
      <c r="AX379" s="13" t="s">
        <v>81</v>
      </c>
      <c r="AY379" s="204" t="s">
        <v>122</v>
      </c>
    </row>
    <row r="380" spans="1:65" s="2" customFormat="1" ht="24.2" customHeight="1">
      <c r="A380" s="35"/>
      <c r="B380" s="36"/>
      <c r="C380" s="174" t="s">
        <v>524</v>
      </c>
      <c r="D380" s="174" t="s">
        <v>124</v>
      </c>
      <c r="E380" s="175" t="s">
        <v>419</v>
      </c>
      <c r="F380" s="176" t="s">
        <v>420</v>
      </c>
      <c r="G380" s="177" t="s">
        <v>152</v>
      </c>
      <c r="H380" s="178">
        <v>2682.3</v>
      </c>
      <c r="I380" s="179"/>
      <c r="J380" s="180">
        <f>ROUND(I380*H380,2)</f>
        <v>0</v>
      </c>
      <c r="K380" s="176" t="s">
        <v>128</v>
      </c>
      <c r="L380" s="40"/>
      <c r="M380" s="181" t="s">
        <v>28</v>
      </c>
      <c r="N380" s="182" t="s">
        <v>44</v>
      </c>
      <c r="O380" s="65"/>
      <c r="P380" s="183">
        <f>O380*H380</f>
        <v>0</v>
      </c>
      <c r="Q380" s="183">
        <v>0</v>
      </c>
      <c r="R380" s="183">
        <f>Q380*H380</f>
        <v>0</v>
      </c>
      <c r="S380" s="183">
        <v>0.02</v>
      </c>
      <c r="T380" s="184">
        <f>S380*H380</f>
        <v>53.646000000000008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185" t="s">
        <v>129</v>
      </c>
      <c r="AT380" s="185" t="s">
        <v>124</v>
      </c>
      <c r="AU380" s="185" t="s">
        <v>83</v>
      </c>
      <c r="AY380" s="18" t="s">
        <v>122</v>
      </c>
      <c r="BE380" s="186">
        <f>IF(N380="základní",J380,0)</f>
        <v>0</v>
      </c>
      <c r="BF380" s="186">
        <f>IF(N380="snížená",J380,0)</f>
        <v>0</v>
      </c>
      <c r="BG380" s="186">
        <f>IF(N380="zákl. přenesená",J380,0)</f>
        <v>0</v>
      </c>
      <c r="BH380" s="186">
        <f>IF(N380="sníž. přenesená",J380,0)</f>
        <v>0</v>
      </c>
      <c r="BI380" s="186">
        <f>IF(N380="nulová",J380,0)</f>
        <v>0</v>
      </c>
      <c r="BJ380" s="18" t="s">
        <v>81</v>
      </c>
      <c r="BK380" s="186">
        <f>ROUND(I380*H380,2)</f>
        <v>0</v>
      </c>
      <c r="BL380" s="18" t="s">
        <v>129</v>
      </c>
      <c r="BM380" s="185" t="s">
        <v>777</v>
      </c>
    </row>
    <row r="381" spans="1:65" s="2" customFormat="1" ht="39">
      <c r="A381" s="35"/>
      <c r="B381" s="36"/>
      <c r="C381" s="37"/>
      <c r="D381" s="187" t="s">
        <v>131</v>
      </c>
      <c r="E381" s="37"/>
      <c r="F381" s="188" t="s">
        <v>422</v>
      </c>
      <c r="G381" s="37"/>
      <c r="H381" s="37"/>
      <c r="I381" s="189"/>
      <c r="J381" s="37"/>
      <c r="K381" s="37"/>
      <c r="L381" s="40"/>
      <c r="M381" s="190"/>
      <c r="N381" s="191"/>
      <c r="O381" s="65"/>
      <c r="P381" s="65"/>
      <c r="Q381" s="65"/>
      <c r="R381" s="65"/>
      <c r="S381" s="65"/>
      <c r="T381" s="66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T381" s="18" t="s">
        <v>131</v>
      </c>
      <c r="AU381" s="18" t="s">
        <v>83</v>
      </c>
    </row>
    <row r="382" spans="1:65" s="2" customFormat="1" ht="11.25">
      <c r="A382" s="35"/>
      <c r="B382" s="36"/>
      <c r="C382" s="37"/>
      <c r="D382" s="192" t="s">
        <v>133</v>
      </c>
      <c r="E382" s="37"/>
      <c r="F382" s="193" t="s">
        <v>423</v>
      </c>
      <c r="G382" s="37"/>
      <c r="H382" s="37"/>
      <c r="I382" s="189"/>
      <c r="J382" s="37"/>
      <c r="K382" s="37"/>
      <c r="L382" s="40"/>
      <c r="M382" s="190"/>
      <c r="N382" s="191"/>
      <c r="O382" s="65"/>
      <c r="P382" s="65"/>
      <c r="Q382" s="65"/>
      <c r="R382" s="65"/>
      <c r="S382" s="65"/>
      <c r="T382" s="66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T382" s="18" t="s">
        <v>133</v>
      </c>
      <c r="AU382" s="18" t="s">
        <v>83</v>
      </c>
    </row>
    <row r="383" spans="1:65" s="2" customFormat="1" ht="39">
      <c r="A383" s="35"/>
      <c r="B383" s="36"/>
      <c r="C383" s="37"/>
      <c r="D383" s="187" t="s">
        <v>164</v>
      </c>
      <c r="E383" s="37"/>
      <c r="F383" s="216" t="s">
        <v>212</v>
      </c>
      <c r="G383" s="37"/>
      <c r="H383" s="37"/>
      <c r="I383" s="189"/>
      <c r="J383" s="37"/>
      <c r="K383" s="37"/>
      <c r="L383" s="40"/>
      <c r="M383" s="190"/>
      <c r="N383" s="191"/>
      <c r="O383" s="65"/>
      <c r="P383" s="65"/>
      <c r="Q383" s="65"/>
      <c r="R383" s="65"/>
      <c r="S383" s="65"/>
      <c r="T383" s="66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T383" s="18" t="s">
        <v>164</v>
      </c>
      <c r="AU383" s="18" t="s">
        <v>83</v>
      </c>
    </row>
    <row r="384" spans="1:65" s="13" customFormat="1" ht="11.25">
      <c r="B384" s="194"/>
      <c r="C384" s="195"/>
      <c r="D384" s="187" t="s">
        <v>135</v>
      </c>
      <c r="E384" s="196" t="s">
        <v>28</v>
      </c>
      <c r="F384" s="197" t="s">
        <v>776</v>
      </c>
      <c r="G384" s="195"/>
      <c r="H384" s="198">
        <v>2682.3</v>
      </c>
      <c r="I384" s="199"/>
      <c r="J384" s="195"/>
      <c r="K384" s="195"/>
      <c r="L384" s="200"/>
      <c r="M384" s="201"/>
      <c r="N384" s="202"/>
      <c r="O384" s="202"/>
      <c r="P384" s="202"/>
      <c r="Q384" s="202"/>
      <c r="R384" s="202"/>
      <c r="S384" s="202"/>
      <c r="T384" s="203"/>
      <c r="AT384" s="204" t="s">
        <v>135</v>
      </c>
      <c r="AU384" s="204" t="s">
        <v>83</v>
      </c>
      <c r="AV384" s="13" t="s">
        <v>83</v>
      </c>
      <c r="AW384" s="13" t="s">
        <v>35</v>
      </c>
      <c r="AX384" s="13" t="s">
        <v>81</v>
      </c>
      <c r="AY384" s="204" t="s">
        <v>122</v>
      </c>
    </row>
    <row r="385" spans="1:65" s="2" customFormat="1" ht="24.2" customHeight="1">
      <c r="A385" s="35"/>
      <c r="B385" s="36"/>
      <c r="C385" s="174" t="s">
        <v>531</v>
      </c>
      <c r="D385" s="174" t="s">
        <v>124</v>
      </c>
      <c r="E385" s="175" t="s">
        <v>425</v>
      </c>
      <c r="F385" s="176" t="s">
        <v>426</v>
      </c>
      <c r="G385" s="177" t="s">
        <v>152</v>
      </c>
      <c r="H385" s="178">
        <v>24.54</v>
      </c>
      <c r="I385" s="179"/>
      <c r="J385" s="180">
        <f>ROUND(I385*H385,2)</f>
        <v>0</v>
      </c>
      <c r="K385" s="176" t="s">
        <v>128</v>
      </c>
      <c r="L385" s="40"/>
      <c r="M385" s="181" t="s">
        <v>28</v>
      </c>
      <c r="N385" s="182" t="s">
        <v>44</v>
      </c>
      <c r="O385" s="65"/>
      <c r="P385" s="183">
        <f>O385*H385</f>
        <v>0</v>
      </c>
      <c r="Q385" s="183">
        <v>0</v>
      </c>
      <c r="R385" s="183">
        <f>Q385*H385</f>
        <v>0</v>
      </c>
      <c r="S385" s="183">
        <v>0</v>
      </c>
      <c r="T385" s="184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185" t="s">
        <v>129</v>
      </c>
      <c r="AT385" s="185" t="s">
        <v>124</v>
      </c>
      <c r="AU385" s="185" t="s">
        <v>83</v>
      </c>
      <c r="AY385" s="18" t="s">
        <v>122</v>
      </c>
      <c r="BE385" s="186">
        <f>IF(N385="základní",J385,0)</f>
        <v>0</v>
      </c>
      <c r="BF385" s="186">
        <f>IF(N385="snížená",J385,0)</f>
        <v>0</v>
      </c>
      <c r="BG385" s="186">
        <f>IF(N385="zákl. přenesená",J385,0)</f>
        <v>0</v>
      </c>
      <c r="BH385" s="186">
        <f>IF(N385="sníž. přenesená",J385,0)</f>
        <v>0</v>
      </c>
      <c r="BI385" s="186">
        <f>IF(N385="nulová",J385,0)</f>
        <v>0</v>
      </c>
      <c r="BJ385" s="18" t="s">
        <v>81</v>
      </c>
      <c r="BK385" s="186">
        <f>ROUND(I385*H385,2)</f>
        <v>0</v>
      </c>
      <c r="BL385" s="18" t="s">
        <v>129</v>
      </c>
      <c r="BM385" s="185" t="s">
        <v>778</v>
      </c>
    </row>
    <row r="386" spans="1:65" s="2" customFormat="1" ht="39">
      <c r="A386" s="35"/>
      <c r="B386" s="36"/>
      <c r="C386" s="37"/>
      <c r="D386" s="187" t="s">
        <v>131</v>
      </c>
      <c r="E386" s="37"/>
      <c r="F386" s="188" t="s">
        <v>428</v>
      </c>
      <c r="G386" s="37"/>
      <c r="H386" s="37"/>
      <c r="I386" s="189"/>
      <c r="J386" s="37"/>
      <c r="K386" s="37"/>
      <c r="L386" s="40"/>
      <c r="M386" s="190"/>
      <c r="N386" s="191"/>
      <c r="O386" s="65"/>
      <c r="P386" s="65"/>
      <c r="Q386" s="65"/>
      <c r="R386" s="65"/>
      <c r="S386" s="65"/>
      <c r="T386" s="66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T386" s="18" t="s">
        <v>131</v>
      </c>
      <c r="AU386" s="18" t="s">
        <v>83</v>
      </c>
    </row>
    <row r="387" spans="1:65" s="2" customFormat="1" ht="11.25">
      <c r="A387" s="35"/>
      <c r="B387" s="36"/>
      <c r="C387" s="37"/>
      <c r="D387" s="192" t="s">
        <v>133</v>
      </c>
      <c r="E387" s="37"/>
      <c r="F387" s="193" t="s">
        <v>429</v>
      </c>
      <c r="G387" s="37"/>
      <c r="H387" s="37"/>
      <c r="I387" s="189"/>
      <c r="J387" s="37"/>
      <c r="K387" s="37"/>
      <c r="L387" s="40"/>
      <c r="M387" s="190"/>
      <c r="N387" s="191"/>
      <c r="O387" s="65"/>
      <c r="P387" s="65"/>
      <c r="Q387" s="65"/>
      <c r="R387" s="65"/>
      <c r="S387" s="65"/>
      <c r="T387" s="66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T387" s="18" t="s">
        <v>133</v>
      </c>
      <c r="AU387" s="18" t="s">
        <v>83</v>
      </c>
    </row>
    <row r="388" spans="1:65" s="13" customFormat="1" ht="11.25">
      <c r="B388" s="194"/>
      <c r="C388" s="195"/>
      <c r="D388" s="187" t="s">
        <v>135</v>
      </c>
      <c r="E388" s="196" t="s">
        <v>28</v>
      </c>
      <c r="F388" s="197" t="s">
        <v>779</v>
      </c>
      <c r="G388" s="195"/>
      <c r="H388" s="198">
        <v>24.54</v>
      </c>
      <c r="I388" s="199"/>
      <c r="J388" s="195"/>
      <c r="K388" s="195"/>
      <c r="L388" s="200"/>
      <c r="M388" s="201"/>
      <c r="N388" s="202"/>
      <c r="O388" s="202"/>
      <c r="P388" s="202"/>
      <c r="Q388" s="202"/>
      <c r="R388" s="202"/>
      <c r="S388" s="202"/>
      <c r="T388" s="203"/>
      <c r="AT388" s="204" t="s">
        <v>135</v>
      </c>
      <c r="AU388" s="204" t="s">
        <v>83</v>
      </c>
      <c r="AV388" s="13" t="s">
        <v>83</v>
      </c>
      <c r="AW388" s="13" t="s">
        <v>35</v>
      </c>
      <c r="AX388" s="13" t="s">
        <v>81</v>
      </c>
      <c r="AY388" s="204" t="s">
        <v>122</v>
      </c>
    </row>
    <row r="389" spans="1:65" s="12" customFormat="1" ht="20.85" customHeight="1">
      <c r="B389" s="158"/>
      <c r="C389" s="159"/>
      <c r="D389" s="160" t="s">
        <v>72</v>
      </c>
      <c r="E389" s="172" t="s">
        <v>431</v>
      </c>
      <c r="F389" s="172" t="s">
        <v>432</v>
      </c>
      <c r="G389" s="159"/>
      <c r="H389" s="159"/>
      <c r="I389" s="162"/>
      <c r="J389" s="173">
        <f>BK389</f>
        <v>0</v>
      </c>
      <c r="K389" s="159"/>
      <c r="L389" s="164"/>
      <c r="M389" s="165"/>
      <c r="N389" s="166"/>
      <c r="O389" s="166"/>
      <c r="P389" s="167">
        <f>SUM(P390:P422)</f>
        <v>0</v>
      </c>
      <c r="Q389" s="166"/>
      <c r="R389" s="167">
        <f>SUM(R390:R422)</f>
        <v>2.7621400000000001E-2</v>
      </c>
      <c r="S389" s="166"/>
      <c r="T389" s="168">
        <f>SUM(T390:T422)</f>
        <v>625.07289600000001</v>
      </c>
      <c r="AR389" s="169" t="s">
        <v>81</v>
      </c>
      <c r="AT389" s="170" t="s">
        <v>72</v>
      </c>
      <c r="AU389" s="170" t="s">
        <v>83</v>
      </c>
      <c r="AY389" s="169" t="s">
        <v>122</v>
      </c>
      <c r="BK389" s="171">
        <f>SUM(BK390:BK422)</f>
        <v>0</v>
      </c>
    </row>
    <row r="390" spans="1:65" s="2" customFormat="1" ht="24.2" customHeight="1">
      <c r="A390" s="35"/>
      <c r="B390" s="36"/>
      <c r="C390" s="174" t="s">
        <v>538</v>
      </c>
      <c r="D390" s="174" t="s">
        <v>124</v>
      </c>
      <c r="E390" s="175" t="s">
        <v>434</v>
      </c>
      <c r="F390" s="176" t="s">
        <v>435</v>
      </c>
      <c r="G390" s="177" t="s">
        <v>152</v>
      </c>
      <c r="H390" s="178">
        <v>31.35</v>
      </c>
      <c r="I390" s="179"/>
      <c r="J390" s="180">
        <f>ROUND(I390*H390,2)</f>
        <v>0</v>
      </c>
      <c r="K390" s="176" t="s">
        <v>128</v>
      </c>
      <c r="L390" s="40"/>
      <c r="M390" s="181" t="s">
        <v>28</v>
      </c>
      <c r="N390" s="182" t="s">
        <v>44</v>
      </c>
      <c r="O390" s="65"/>
      <c r="P390" s="183">
        <f>O390*H390</f>
        <v>0</v>
      </c>
      <c r="Q390" s="183">
        <v>0</v>
      </c>
      <c r="R390" s="183">
        <f>Q390*H390</f>
        <v>0</v>
      </c>
      <c r="S390" s="183">
        <v>0.26</v>
      </c>
      <c r="T390" s="184">
        <f>S390*H390</f>
        <v>8.1509999999999998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185" t="s">
        <v>129</v>
      </c>
      <c r="AT390" s="185" t="s">
        <v>124</v>
      </c>
      <c r="AU390" s="185" t="s">
        <v>143</v>
      </c>
      <c r="AY390" s="18" t="s">
        <v>122</v>
      </c>
      <c r="BE390" s="186">
        <f>IF(N390="základní",J390,0)</f>
        <v>0</v>
      </c>
      <c r="BF390" s="186">
        <f>IF(N390="snížená",J390,0)</f>
        <v>0</v>
      </c>
      <c r="BG390" s="186">
        <f>IF(N390="zákl. přenesená",J390,0)</f>
        <v>0</v>
      </c>
      <c r="BH390" s="186">
        <f>IF(N390="sníž. přenesená",J390,0)</f>
        <v>0</v>
      </c>
      <c r="BI390" s="186">
        <f>IF(N390="nulová",J390,0)</f>
        <v>0</v>
      </c>
      <c r="BJ390" s="18" t="s">
        <v>81</v>
      </c>
      <c r="BK390" s="186">
        <f>ROUND(I390*H390,2)</f>
        <v>0</v>
      </c>
      <c r="BL390" s="18" t="s">
        <v>129</v>
      </c>
      <c r="BM390" s="185" t="s">
        <v>780</v>
      </c>
    </row>
    <row r="391" spans="1:65" s="2" customFormat="1" ht="39">
      <c r="A391" s="35"/>
      <c r="B391" s="36"/>
      <c r="C391" s="37"/>
      <c r="D391" s="187" t="s">
        <v>131</v>
      </c>
      <c r="E391" s="37"/>
      <c r="F391" s="188" t="s">
        <v>437</v>
      </c>
      <c r="G391" s="37"/>
      <c r="H391" s="37"/>
      <c r="I391" s="189"/>
      <c r="J391" s="37"/>
      <c r="K391" s="37"/>
      <c r="L391" s="40"/>
      <c r="M391" s="190"/>
      <c r="N391" s="191"/>
      <c r="O391" s="65"/>
      <c r="P391" s="65"/>
      <c r="Q391" s="65"/>
      <c r="R391" s="65"/>
      <c r="S391" s="65"/>
      <c r="T391" s="66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T391" s="18" t="s">
        <v>131</v>
      </c>
      <c r="AU391" s="18" t="s">
        <v>143</v>
      </c>
    </row>
    <row r="392" spans="1:65" s="2" customFormat="1" ht="11.25">
      <c r="A392" s="35"/>
      <c r="B392" s="36"/>
      <c r="C392" s="37"/>
      <c r="D392" s="192" t="s">
        <v>133</v>
      </c>
      <c r="E392" s="37"/>
      <c r="F392" s="193" t="s">
        <v>438</v>
      </c>
      <c r="G392" s="37"/>
      <c r="H392" s="37"/>
      <c r="I392" s="189"/>
      <c r="J392" s="37"/>
      <c r="K392" s="37"/>
      <c r="L392" s="40"/>
      <c r="M392" s="190"/>
      <c r="N392" s="191"/>
      <c r="O392" s="65"/>
      <c r="P392" s="65"/>
      <c r="Q392" s="65"/>
      <c r="R392" s="65"/>
      <c r="S392" s="65"/>
      <c r="T392" s="66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T392" s="18" t="s">
        <v>133</v>
      </c>
      <c r="AU392" s="18" t="s">
        <v>143</v>
      </c>
    </row>
    <row r="393" spans="1:65" s="13" customFormat="1" ht="11.25">
      <c r="B393" s="194"/>
      <c r="C393" s="195"/>
      <c r="D393" s="187" t="s">
        <v>135</v>
      </c>
      <c r="E393" s="196" t="s">
        <v>28</v>
      </c>
      <c r="F393" s="197" t="s">
        <v>781</v>
      </c>
      <c r="G393" s="195"/>
      <c r="H393" s="198">
        <v>31.35</v>
      </c>
      <c r="I393" s="199"/>
      <c r="J393" s="195"/>
      <c r="K393" s="195"/>
      <c r="L393" s="200"/>
      <c r="M393" s="201"/>
      <c r="N393" s="202"/>
      <c r="O393" s="202"/>
      <c r="P393" s="202"/>
      <c r="Q393" s="202"/>
      <c r="R393" s="202"/>
      <c r="S393" s="202"/>
      <c r="T393" s="203"/>
      <c r="AT393" s="204" t="s">
        <v>135</v>
      </c>
      <c r="AU393" s="204" t="s">
        <v>143</v>
      </c>
      <c r="AV393" s="13" t="s">
        <v>83</v>
      </c>
      <c r="AW393" s="13" t="s">
        <v>35</v>
      </c>
      <c r="AX393" s="13" t="s">
        <v>81</v>
      </c>
      <c r="AY393" s="204" t="s">
        <v>122</v>
      </c>
    </row>
    <row r="394" spans="1:65" s="2" customFormat="1" ht="16.5" customHeight="1">
      <c r="A394" s="35"/>
      <c r="B394" s="36"/>
      <c r="C394" s="174" t="s">
        <v>548</v>
      </c>
      <c r="D394" s="174" t="s">
        <v>124</v>
      </c>
      <c r="E394" s="175" t="s">
        <v>448</v>
      </c>
      <c r="F394" s="176" t="s">
        <v>449</v>
      </c>
      <c r="G394" s="177" t="s">
        <v>152</v>
      </c>
      <c r="H394" s="178">
        <v>31.027000000000001</v>
      </c>
      <c r="I394" s="179"/>
      <c r="J394" s="180">
        <f>ROUND(I394*H394,2)</f>
        <v>0</v>
      </c>
      <c r="K394" s="176" t="s">
        <v>128</v>
      </c>
      <c r="L394" s="40"/>
      <c r="M394" s="181" t="s">
        <v>28</v>
      </c>
      <c r="N394" s="182" t="s">
        <v>44</v>
      </c>
      <c r="O394" s="65"/>
      <c r="P394" s="183">
        <f>O394*H394</f>
        <v>0</v>
      </c>
      <c r="Q394" s="183">
        <v>0</v>
      </c>
      <c r="R394" s="183">
        <f>Q394*H394</f>
        <v>0</v>
      </c>
      <c r="S394" s="183">
        <v>9.8000000000000004E-2</v>
      </c>
      <c r="T394" s="184">
        <f>S394*H394</f>
        <v>3.0406460000000002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185" t="s">
        <v>129</v>
      </c>
      <c r="AT394" s="185" t="s">
        <v>124</v>
      </c>
      <c r="AU394" s="185" t="s">
        <v>143</v>
      </c>
      <c r="AY394" s="18" t="s">
        <v>122</v>
      </c>
      <c r="BE394" s="186">
        <f>IF(N394="základní",J394,0)</f>
        <v>0</v>
      </c>
      <c r="BF394" s="186">
        <f>IF(N394="snížená",J394,0)</f>
        <v>0</v>
      </c>
      <c r="BG394" s="186">
        <f>IF(N394="zákl. přenesená",J394,0)</f>
        <v>0</v>
      </c>
      <c r="BH394" s="186">
        <f>IF(N394="sníž. přenesená",J394,0)</f>
        <v>0</v>
      </c>
      <c r="BI394" s="186">
        <f>IF(N394="nulová",J394,0)</f>
        <v>0</v>
      </c>
      <c r="BJ394" s="18" t="s">
        <v>81</v>
      </c>
      <c r="BK394" s="186">
        <f>ROUND(I394*H394,2)</f>
        <v>0</v>
      </c>
      <c r="BL394" s="18" t="s">
        <v>129</v>
      </c>
      <c r="BM394" s="185" t="s">
        <v>782</v>
      </c>
    </row>
    <row r="395" spans="1:65" s="2" customFormat="1" ht="29.25">
      <c r="A395" s="35"/>
      <c r="B395" s="36"/>
      <c r="C395" s="37"/>
      <c r="D395" s="187" t="s">
        <v>131</v>
      </c>
      <c r="E395" s="37"/>
      <c r="F395" s="188" t="s">
        <v>451</v>
      </c>
      <c r="G395" s="37"/>
      <c r="H395" s="37"/>
      <c r="I395" s="189"/>
      <c r="J395" s="37"/>
      <c r="K395" s="37"/>
      <c r="L395" s="40"/>
      <c r="M395" s="190"/>
      <c r="N395" s="191"/>
      <c r="O395" s="65"/>
      <c r="P395" s="65"/>
      <c r="Q395" s="65"/>
      <c r="R395" s="65"/>
      <c r="S395" s="65"/>
      <c r="T395" s="66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T395" s="18" t="s">
        <v>131</v>
      </c>
      <c r="AU395" s="18" t="s">
        <v>143</v>
      </c>
    </row>
    <row r="396" spans="1:65" s="2" customFormat="1" ht="11.25">
      <c r="A396" s="35"/>
      <c r="B396" s="36"/>
      <c r="C396" s="37"/>
      <c r="D396" s="192" t="s">
        <v>133</v>
      </c>
      <c r="E396" s="37"/>
      <c r="F396" s="193" t="s">
        <v>452</v>
      </c>
      <c r="G396" s="37"/>
      <c r="H396" s="37"/>
      <c r="I396" s="189"/>
      <c r="J396" s="37"/>
      <c r="K396" s="37"/>
      <c r="L396" s="40"/>
      <c r="M396" s="190"/>
      <c r="N396" s="191"/>
      <c r="O396" s="65"/>
      <c r="P396" s="65"/>
      <c r="Q396" s="65"/>
      <c r="R396" s="65"/>
      <c r="S396" s="65"/>
      <c r="T396" s="66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T396" s="18" t="s">
        <v>133</v>
      </c>
      <c r="AU396" s="18" t="s">
        <v>143</v>
      </c>
    </row>
    <row r="397" spans="1:65" s="13" customFormat="1" ht="22.5">
      <c r="B397" s="194"/>
      <c r="C397" s="195"/>
      <c r="D397" s="187" t="s">
        <v>135</v>
      </c>
      <c r="E397" s="196" t="s">
        <v>28</v>
      </c>
      <c r="F397" s="197" t="s">
        <v>783</v>
      </c>
      <c r="G397" s="195"/>
      <c r="H397" s="198">
        <v>31.027000000000001</v>
      </c>
      <c r="I397" s="199"/>
      <c r="J397" s="195"/>
      <c r="K397" s="195"/>
      <c r="L397" s="200"/>
      <c r="M397" s="201"/>
      <c r="N397" s="202"/>
      <c r="O397" s="202"/>
      <c r="P397" s="202"/>
      <c r="Q397" s="202"/>
      <c r="R397" s="202"/>
      <c r="S397" s="202"/>
      <c r="T397" s="203"/>
      <c r="AT397" s="204" t="s">
        <v>135</v>
      </c>
      <c r="AU397" s="204" t="s">
        <v>143</v>
      </c>
      <c r="AV397" s="13" t="s">
        <v>83</v>
      </c>
      <c r="AW397" s="13" t="s">
        <v>35</v>
      </c>
      <c r="AX397" s="13" t="s">
        <v>81</v>
      </c>
      <c r="AY397" s="204" t="s">
        <v>122</v>
      </c>
    </row>
    <row r="398" spans="1:65" s="2" customFormat="1" ht="24.2" customHeight="1">
      <c r="A398" s="35"/>
      <c r="B398" s="36"/>
      <c r="C398" s="174" t="s">
        <v>558</v>
      </c>
      <c r="D398" s="174" t="s">
        <v>124</v>
      </c>
      <c r="E398" s="175" t="s">
        <v>784</v>
      </c>
      <c r="F398" s="176" t="s">
        <v>785</v>
      </c>
      <c r="G398" s="177" t="s">
        <v>152</v>
      </c>
      <c r="H398" s="178">
        <v>79.2</v>
      </c>
      <c r="I398" s="179"/>
      <c r="J398" s="180">
        <f>ROUND(I398*H398,2)</f>
        <v>0</v>
      </c>
      <c r="K398" s="176" t="s">
        <v>128</v>
      </c>
      <c r="L398" s="40"/>
      <c r="M398" s="181" t="s">
        <v>28</v>
      </c>
      <c r="N398" s="182" t="s">
        <v>44</v>
      </c>
      <c r="O398" s="65"/>
      <c r="P398" s="183">
        <f>O398*H398</f>
        <v>0</v>
      </c>
      <c r="Q398" s="183">
        <v>0</v>
      </c>
      <c r="R398" s="183">
        <f>Q398*H398</f>
        <v>0</v>
      </c>
      <c r="S398" s="183">
        <v>0.22</v>
      </c>
      <c r="T398" s="184">
        <f>S398*H398</f>
        <v>17.423999999999999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185" t="s">
        <v>129</v>
      </c>
      <c r="AT398" s="185" t="s">
        <v>124</v>
      </c>
      <c r="AU398" s="185" t="s">
        <v>143</v>
      </c>
      <c r="AY398" s="18" t="s">
        <v>122</v>
      </c>
      <c r="BE398" s="186">
        <f>IF(N398="základní",J398,0)</f>
        <v>0</v>
      </c>
      <c r="BF398" s="186">
        <f>IF(N398="snížená",J398,0)</f>
        <v>0</v>
      </c>
      <c r="BG398" s="186">
        <f>IF(N398="zákl. přenesená",J398,0)</f>
        <v>0</v>
      </c>
      <c r="BH398" s="186">
        <f>IF(N398="sníž. přenesená",J398,0)</f>
        <v>0</v>
      </c>
      <c r="BI398" s="186">
        <f>IF(N398="nulová",J398,0)</f>
        <v>0</v>
      </c>
      <c r="BJ398" s="18" t="s">
        <v>81</v>
      </c>
      <c r="BK398" s="186">
        <f>ROUND(I398*H398,2)</f>
        <v>0</v>
      </c>
      <c r="BL398" s="18" t="s">
        <v>129</v>
      </c>
      <c r="BM398" s="185" t="s">
        <v>786</v>
      </c>
    </row>
    <row r="399" spans="1:65" s="2" customFormat="1" ht="39">
      <c r="A399" s="35"/>
      <c r="B399" s="36"/>
      <c r="C399" s="37"/>
      <c r="D399" s="187" t="s">
        <v>131</v>
      </c>
      <c r="E399" s="37"/>
      <c r="F399" s="188" t="s">
        <v>787</v>
      </c>
      <c r="G399" s="37"/>
      <c r="H399" s="37"/>
      <c r="I399" s="189"/>
      <c r="J399" s="37"/>
      <c r="K399" s="37"/>
      <c r="L399" s="40"/>
      <c r="M399" s="190"/>
      <c r="N399" s="191"/>
      <c r="O399" s="65"/>
      <c r="P399" s="65"/>
      <c r="Q399" s="65"/>
      <c r="R399" s="65"/>
      <c r="S399" s="65"/>
      <c r="T399" s="66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T399" s="18" t="s">
        <v>131</v>
      </c>
      <c r="AU399" s="18" t="s">
        <v>143</v>
      </c>
    </row>
    <row r="400" spans="1:65" s="2" customFormat="1" ht="11.25">
      <c r="A400" s="35"/>
      <c r="B400" s="36"/>
      <c r="C400" s="37"/>
      <c r="D400" s="192" t="s">
        <v>133</v>
      </c>
      <c r="E400" s="37"/>
      <c r="F400" s="193" t="s">
        <v>788</v>
      </c>
      <c r="G400" s="37"/>
      <c r="H400" s="37"/>
      <c r="I400" s="189"/>
      <c r="J400" s="37"/>
      <c r="K400" s="37"/>
      <c r="L400" s="40"/>
      <c r="M400" s="190"/>
      <c r="N400" s="191"/>
      <c r="O400" s="65"/>
      <c r="P400" s="65"/>
      <c r="Q400" s="65"/>
      <c r="R400" s="65"/>
      <c r="S400" s="65"/>
      <c r="T400" s="66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T400" s="18" t="s">
        <v>133</v>
      </c>
      <c r="AU400" s="18" t="s">
        <v>143</v>
      </c>
    </row>
    <row r="401" spans="1:65" s="13" customFormat="1" ht="11.25">
      <c r="B401" s="194"/>
      <c r="C401" s="195"/>
      <c r="D401" s="187" t="s">
        <v>135</v>
      </c>
      <c r="E401" s="196" t="s">
        <v>28</v>
      </c>
      <c r="F401" s="197" t="s">
        <v>789</v>
      </c>
      <c r="G401" s="195"/>
      <c r="H401" s="198">
        <v>79.2</v>
      </c>
      <c r="I401" s="199"/>
      <c r="J401" s="195"/>
      <c r="K401" s="195"/>
      <c r="L401" s="200"/>
      <c r="M401" s="201"/>
      <c r="N401" s="202"/>
      <c r="O401" s="202"/>
      <c r="P401" s="202"/>
      <c r="Q401" s="202"/>
      <c r="R401" s="202"/>
      <c r="S401" s="202"/>
      <c r="T401" s="203"/>
      <c r="AT401" s="204" t="s">
        <v>135</v>
      </c>
      <c r="AU401" s="204" t="s">
        <v>143</v>
      </c>
      <c r="AV401" s="13" t="s">
        <v>83</v>
      </c>
      <c r="AW401" s="13" t="s">
        <v>35</v>
      </c>
      <c r="AX401" s="13" t="s">
        <v>81</v>
      </c>
      <c r="AY401" s="204" t="s">
        <v>122</v>
      </c>
    </row>
    <row r="402" spans="1:65" s="2" customFormat="1" ht="24.2" customHeight="1">
      <c r="A402" s="35"/>
      <c r="B402" s="36"/>
      <c r="C402" s="174" t="s">
        <v>565</v>
      </c>
      <c r="D402" s="174" t="s">
        <v>124</v>
      </c>
      <c r="E402" s="175" t="s">
        <v>455</v>
      </c>
      <c r="F402" s="176" t="s">
        <v>456</v>
      </c>
      <c r="G402" s="177" t="s">
        <v>152</v>
      </c>
      <c r="H402" s="178">
        <v>276.20999999999998</v>
      </c>
      <c r="I402" s="179"/>
      <c r="J402" s="180">
        <f>ROUND(I402*H402,2)</f>
        <v>0</v>
      </c>
      <c r="K402" s="176" t="s">
        <v>128</v>
      </c>
      <c r="L402" s="40"/>
      <c r="M402" s="181" t="s">
        <v>28</v>
      </c>
      <c r="N402" s="182" t="s">
        <v>44</v>
      </c>
      <c r="O402" s="65"/>
      <c r="P402" s="183">
        <f>O402*H402</f>
        <v>0</v>
      </c>
      <c r="Q402" s="183">
        <v>0</v>
      </c>
      <c r="R402" s="183">
        <f>Q402*H402</f>
        <v>0</v>
      </c>
      <c r="S402" s="183">
        <v>0.44</v>
      </c>
      <c r="T402" s="184">
        <f>S402*H402</f>
        <v>121.5324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85" t="s">
        <v>129</v>
      </c>
      <c r="AT402" s="185" t="s">
        <v>124</v>
      </c>
      <c r="AU402" s="185" t="s">
        <v>143</v>
      </c>
      <c r="AY402" s="18" t="s">
        <v>122</v>
      </c>
      <c r="BE402" s="186">
        <f>IF(N402="základní",J402,0)</f>
        <v>0</v>
      </c>
      <c r="BF402" s="186">
        <f>IF(N402="snížená",J402,0)</f>
        <v>0</v>
      </c>
      <c r="BG402" s="186">
        <f>IF(N402="zákl. přenesená",J402,0)</f>
        <v>0</v>
      </c>
      <c r="BH402" s="186">
        <f>IF(N402="sníž. přenesená",J402,0)</f>
        <v>0</v>
      </c>
      <c r="BI402" s="186">
        <f>IF(N402="nulová",J402,0)</f>
        <v>0</v>
      </c>
      <c r="BJ402" s="18" t="s">
        <v>81</v>
      </c>
      <c r="BK402" s="186">
        <f>ROUND(I402*H402,2)</f>
        <v>0</v>
      </c>
      <c r="BL402" s="18" t="s">
        <v>129</v>
      </c>
      <c r="BM402" s="185" t="s">
        <v>790</v>
      </c>
    </row>
    <row r="403" spans="1:65" s="2" customFormat="1" ht="39">
      <c r="A403" s="35"/>
      <c r="B403" s="36"/>
      <c r="C403" s="37"/>
      <c r="D403" s="187" t="s">
        <v>131</v>
      </c>
      <c r="E403" s="37"/>
      <c r="F403" s="188" t="s">
        <v>458</v>
      </c>
      <c r="G403" s="37"/>
      <c r="H403" s="37"/>
      <c r="I403" s="189"/>
      <c r="J403" s="37"/>
      <c r="K403" s="37"/>
      <c r="L403" s="40"/>
      <c r="M403" s="190"/>
      <c r="N403" s="191"/>
      <c r="O403" s="65"/>
      <c r="P403" s="65"/>
      <c r="Q403" s="65"/>
      <c r="R403" s="65"/>
      <c r="S403" s="65"/>
      <c r="T403" s="66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T403" s="18" t="s">
        <v>131</v>
      </c>
      <c r="AU403" s="18" t="s">
        <v>143</v>
      </c>
    </row>
    <row r="404" spans="1:65" s="2" customFormat="1" ht="11.25">
      <c r="A404" s="35"/>
      <c r="B404" s="36"/>
      <c r="C404" s="37"/>
      <c r="D404" s="192" t="s">
        <v>133</v>
      </c>
      <c r="E404" s="37"/>
      <c r="F404" s="193" t="s">
        <v>459</v>
      </c>
      <c r="G404" s="37"/>
      <c r="H404" s="37"/>
      <c r="I404" s="189"/>
      <c r="J404" s="37"/>
      <c r="K404" s="37"/>
      <c r="L404" s="40"/>
      <c r="M404" s="190"/>
      <c r="N404" s="191"/>
      <c r="O404" s="65"/>
      <c r="P404" s="65"/>
      <c r="Q404" s="65"/>
      <c r="R404" s="65"/>
      <c r="S404" s="65"/>
      <c r="T404" s="66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T404" s="18" t="s">
        <v>133</v>
      </c>
      <c r="AU404" s="18" t="s">
        <v>143</v>
      </c>
    </row>
    <row r="405" spans="1:65" s="13" customFormat="1" ht="11.25">
      <c r="B405" s="194"/>
      <c r="C405" s="195"/>
      <c r="D405" s="187" t="s">
        <v>135</v>
      </c>
      <c r="E405" s="196" t="s">
        <v>28</v>
      </c>
      <c r="F405" s="197" t="s">
        <v>791</v>
      </c>
      <c r="G405" s="195"/>
      <c r="H405" s="198">
        <v>276.20999999999998</v>
      </c>
      <c r="I405" s="199"/>
      <c r="J405" s="195"/>
      <c r="K405" s="195"/>
      <c r="L405" s="200"/>
      <c r="M405" s="201"/>
      <c r="N405" s="202"/>
      <c r="O405" s="202"/>
      <c r="P405" s="202"/>
      <c r="Q405" s="202"/>
      <c r="R405" s="202"/>
      <c r="S405" s="202"/>
      <c r="T405" s="203"/>
      <c r="AT405" s="204" t="s">
        <v>135</v>
      </c>
      <c r="AU405" s="204" t="s">
        <v>143</v>
      </c>
      <c r="AV405" s="13" t="s">
        <v>83</v>
      </c>
      <c r="AW405" s="13" t="s">
        <v>35</v>
      </c>
      <c r="AX405" s="13" t="s">
        <v>81</v>
      </c>
      <c r="AY405" s="204" t="s">
        <v>122</v>
      </c>
    </row>
    <row r="406" spans="1:65" s="2" customFormat="1" ht="24.2" customHeight="1">
      <c r="A406" s="35"/>
      <c r="B406" s="36"/>
      <c r="C406" s="174" t="s">
        <v>572</v>
      </c>
      <c r="D406" s="174" t="s">
        <v>124</v>
      </c>
      <c r="E406" s="175" t="s">
        <v>462</v>
      </c>
      <c r="F406" s="176" t="s">
        <v>463</v>
      </c>
      <c r="G406" s="177" t="s">
        <v>152</v>
      </c>
      <c r="H406" s="178">
        <v>55.5</v>
      </c>
      <c r="I406" s="179"/>
      <c r="J406" s="180">
        <f>ROUND(I406*H406,2)</f>
        <v>0</v>
      </c>
      <c r="K406" s="176" t="s">
        <v>128</v>
      </c>
      <c r="L406" s="40"/>
      <c r="M406" s="181" t="s">
        <v>28</v>
      </c>
      <c r="N406" s="182" t="s">
        <v>44</v>
      </c>
      <c r="O406" s="65"/>
      <c r="P406" s="183">
        <f>O406*H406</f>
        <v>0</v>
      </c>
      <c r="Q406" s="183">
        <v>0</v>
      </c>
      <c r="R406" s="183">
        <f>Q406*H406</f>
        <v>0</v>
      </c>
      <c r="S406" s="183">
        <v>9.8000000000000004E-2</v>
      </c>
      <c r="T406" s="184">
        <f>S406*H406</f>
        <v>5.4390000000000001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185" t="s">
        <v>129</v>
      </c>
      <c r="AT406" s="185" t="s">
        <v>124</v>
      </c>
      <c r="AU406" s="185" t="s">
        <v>143</v>
      </c>
      <c r="AY406" s="18" t="s">
        <v>122</v>
      </c>
      <c r="BE406" s="186">
        <f>IF(N406="základní",J406,0)</f>
        <v>0</v>
      </c>
      <c r="BF406" s="186">
        <f>IF(N406="snížená",J406,0)</f>
        <v>0</v>
      </c>
      <c r="BG406" s="186">
        <f>IF(N406="zákl. přenesená",J406,0)</f>
        <v>0</v>
      </c>
      <c r="BH406" s="186">
        <f>IF(N406="sníž. přenesená",J406,0)</f>
        <v>0</v>
      </c>
      <c r="BI406" s="186">
        <f>IF(N406="nulová",J406,0)</f>
        <v>0</v>
      </c>
      <c r="BJ406" s="18" t="s">
        <v>81</v>
      </c>
      <c r="BK406" s="186">
        <f>ROUND(I406*H406,2)</f>
        <v>0</v>
      </c>
      <c r="BL406" s="18" t="s">
        <v>129</v>
      </c>
      <c r="BM406" s="185" t="s">
        <v>792</v>
      </c>
    </row>
    <row r="407" spans="1:65" s="2" customFormat="1" ht="29.25">
      <c r="A407" s="35"/>
      <c r="B407" s="36"/>
      <c r="C407" s="37"/>
      <c r="D407" s="187" t="s">
        <v>131</v>
      </c>
      <c r="E407" s="37"/>
      <c r="F407" s="188" t="s">
        <v>465</v>
      </c>
      <c r="G407" s="37"/>
      <c r="H407" s="37"/>
      <c r="I407" s="189"/>
      <c r="J407" s="37"/>
      <c r="K407" s="37"/>
      <c r="L407" s="40"/>
      <c r="M407" s="190"/>
      <c r="N407" s="191"/>
      <c r="O407" s="65"/>
      <c r="P407" s="65"/>
      <c r="Q407" s="65"/>
      <c r="R407" s="65"/>
      <c r="S407" s="65"/>
      <c r="T407" s="66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T407" s="18" t="s">
        <v>131</v>
      </c>
      <c r="AU407" s="18" t="s">
        <v>143</v>
      </c>
    </row>
    <row r="408" spans="1:65" s="2" customFormat="1" ht="11.25">
      <c r="A408" s="35"/>
      <c r="B408" s="36"/>
      <c r="C408" s="37"/>
      <c r="D408" s="192" t="s">
        <v>133</v>
      </c>
      <c r="E408" s="37"/>
      <c r="F408" s="193" t="s">
        <v>466</v>
      </c>
      <c r="G408" s="37"/>
      <c r="H408" s="37"/>
      <c r="I408" s="189"/>
      <c r="J408" s="37"/>
      <c r="K408" s="37"/>
      <c r="L408" s="40"/>
      <c r="M408" s="190"/>
      <c r="N408" s="191"/>
      <c r="O408" s="65"/>
      <c r="P408" s="65"/>
      <c r="Q408" s="65"/>
      <c r="R408" s="65"/>
      <c r="S408" s="65"/>
      <c r="T408" s="66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T408" s="18" t="s">
        <v>133</v>
      </c>
      <c r="AU408" s="18" t="s">
        <v>143</v>
      </c>
    </row>
    <row r="409" spans="1:65" s="13" customFormat="1" ht="11.25">
      <c r="B409" s="194"/>
      <c r="C409" s="195"/>
      <c r="D409" s="187" t="s">
        <v>135</v>
      </c>
      <c r="E409" s="196" t="s">
        <v>28</v>
      </c>
      <c r="F409" s="197" t="s">
        <v>793</v>
      </c>
      <c r="G409" s="195"/>
      <c r="H409" s="198">
        <v>55.5</v>
      </c>
      <c r="I409" s="199"/>
      <c r="J409" s="195"/>
      <c r="K409" s="195"/>
      <c r="L409" s="200"/>
      <c r="M409" s="201"/>
      <c r="N409" s="202"/>
      <c r="O409" s="202"/>
      <c r="P409" s="202"/>
      <c r="Q409" s="202"/>
      <c r="R409" s="202"/>
      <c r="S409" s="202"/>
      <c r="T409" s="203"/>
      <c r="AT409" s="204" t="s">
        <v>135</v>
      </c>
      <c r="AU409" s="204" t="s">
        <v>143</v>
      </c>
      <c r="AV409" s="13" t="s">
        <v>83</v>
      </c>
      <c r="AW409" s="13" t="s">
        <v>35</v>
      </c>
      <c r="AX409" s="13" t="s">
        <v>81</v>
      </c>
      <c r="AY409" s="204" t="s">
        <v>122</v>
      </c>
    </row>
    <row r="410" spans="1:65" s="2" customFormat="1" ht="24.2" customHeight="1">
      <c r="A410" s="35"/>
      <c r="B410" s="36"/>
      <c r="C410" s="174" t="s">
        <v>578</v>
      </c>
      <c r="D410" s="174" t="s">
        <v>124</v>
      </c>
      <c r="E410" s="175" t="s">
        <v>469</v>
      </c>
      <c r="F410" s="176" t="s">
        <v>470</v>
      </c>
      <c r="G410" s="177" t="s">
        <v>152</v>
      </c>
      <c r="H410" s="178">
        <v>552.42999999999995</v>
      </c>
      <c r="I410" s="179"/>
      <c r="J410" s="180">
        <f>ROUND(I410*H410,2)</f>
        <v>0</v>
      </c>
      <c r="K410" s="176" t="s">
        <v>128</v>
      </c>
      <c r="L410" s="40"/>
      <c r="M410" s="181" t="s">
        <v>28</v>
      </c>
      <c r="N410" s="182" t="s">
        <v>44</v>
      </c>
      <c r="O410" s="65"/>
      <c r="P410" s="183">
        <f>O410*H410</f>
        <v>0</v>
      </c>
      <c r="Q410" s="183">
        <v>0</v>
      </c>
      <c r="R410" s="183">
        <f>Q410*H410</f>
        <v>0</v>
      </c>
      <c r="S410" s="183">
        <v>0.22</v>
      </c>
      <c r="T410" s="184">
        <f>S410*H410</f>
        <v>121.53459999999998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85" t="s">
        <v>129</v>
      </c>
      <c r="AT410" s="185" t="s">
        <v>124</v>
      </c>
      <c r="AU410" s="185" t="s">
        <v>143</v>
      </c>
      <c r="AY410" s="18" t="s">
        <v>122</v>
      </c>
      <c r="BE410" s="186">
        <f>IF(N410="základní",J410,0)</f>
        <v>0</v>
      </c>
      <c r="BF410" s="186">
        <f>IF(N410="snížená",J410,0)</f>
        <v>0</v>
      </c>
      <c r="BG410" s="186">
        <f>IF(N410="zákl. přenesená",J410,0)</f>
        <v>0</v>
      </c>
      <c r="BH410" s="186">
        <f>IF(N410="sníž. přenesená",J410,0)</f>
        <v>0</v>
      </c>
      <c r="BI410" s="186">
        <f>IF(N410="nulová",J410,0)</f>
        <v>0</v>
      </c>
      <c r="BJ410" s="18" t="s">
        <v>81</v>
      </c>
      <c r="BK410" s="186">
        <f>ROUND(I410*H410,2)</f>
        <v>0</v>
      </c>
      <c r="BL410" s="18" t="s">
        <v>129</v>
      </c>
      <c r="BM410" s="185" t="s">
        <v>794</v>
      </c>
    </row>
    <row r="411" spans="1:65" s="2" customFormat="1" ht="39">
      <c r="A411" s="35"/>
      <c r="B411" s="36"/>
      <c r="C411" s="37"/>
      <c r="D411" s="187" t="s">
        <v>131</v>
      </c>
      <c r="E411" s="37"/>
      <c r="F411" s="188" t="s">
        <v>472</v>
      </c>
      <c r="G411" s="37"/>
      <c r="H411" s="37"/>
      <c r="I411" s="189"/>
      <c r="J411" s="37"/>
      <c r="K411" s="37"/>
      <c r="L411" s="40"/>
      <c r="M411" s="190"/>
      <c r="N411" s="191"/>
      <c r="O411" s="65"/>
      <c r="P411" s="65"/>
      <c r="Q411" s="65"/>
      <c r="R411" s="65"/>
      <c r="S411" s="65"/>
      <c r="T411" s="66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T411" s="18" t="s">
        <v>131</v>
      </c>
      <c r="AU411" s="18" t="s">
        <v>143</v>
      </c>
    </row>
    <row r="412" spans="1:65" s="2" customFormat="1" ht="11.25">
      <c r="A412" s="35"/>
      <c r="B412" s="36"/>
      <c r="C412" s="37"/>
      <c r="D412" s="192" t="s">
        <v>133</v>
      </c>
      <c r="E412" s="37"/>
      <c r="F412" s="193" t="s">
        <v>473</v>
      </c>
      <c r="G412" s="37"/>
      <c r="H412" s="37"/>
      <c r="I412" s="189"/>
      <c r="J412" s="37"/>
      <c r="K412" s="37"/>
      <c r="L412" s="40"/>
      <c r="M412" s="190"/>
      <c r="N412" s="191"/>
      <c r="O412" s="65"/>
      <c r="P412" s="65"/>
      <c r="Q412" s="65"/>
      <c r="R412" s="65"/>
      <c r="S412" s="65"/>
      <c r="T412" s="66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T412" s="18" t="s">
        <v>133</v>
      </c>
      <c r="AU412" s="18" t="s">
        <v>143</v>
      </c>
    </row>
    <row r="413" spans="1:65" s="13" customFormat="1" ht="11.25">
      <c r="B413" s="194"/>
      <c r="C413" s="195"/>
      <c r="D413" s="187" t="s">
        <v>135</v>
      </c>
      <c r="E413" s="196" t="s">
        <v>28</v>
      </c>
      <c r="F413" s="197" t="s">
        <v>656</v>
      </c>
      <c r="G413" s="195"/>
      <c r="H413" s="198">
        <v>552.42999999999995</v>
      </c>
      <c r="I413" s="199"/>
      <c r="J413" s="195"/>
      <c r="K413" s="195"/>
      <c r="L413" s="200"/>
      <c r="M413" s="201"/>
      <c r="N413" s="202"/>
      <c r="O413" s="202"/>
      <c r="P413" s="202"/>
      <c r="Q413" s="202"/>
      <c r="R413" s="202"/>
      <c r="S413" s="202"/>
      <c r="T413" s="203"/>
      <c r="AT413" s="204" t="s">
        <v>135</v>
      </c>
      <c r="AU413" s="204" t="s">
        <v>143</v>
      </c>
      <c r="AV413" s="13" t="s">
        <v>83</v>
      </c>
      <c r="AW413" s="13" t="s">
        <v>35</v>
      </c>
      <c r="AX413" s="13" t="s">
        <v>81</v>
      </c>
      <c r="AY413" s="204" t="s">
        <v>122</v>
      </c>
    </row>
    <row r="414" spans="1:65" s="2" customFormat="1" ht="24.2" customHeight="1">
      <c r="A414" s="35"/>
      <c r="B414" s="36"/>
      <c r="C414" s="174" t="s">
        <v>585</v>
      </c>
      <c r="D414" s="174" t="s">
        <v>124</v>
      </c>
      <c r="E414" s="175" t="s">
        <v>475</v>
      </c>
      <c r="F414" s="176" t="s">
        <v>476</v>
      </c>
      <c r="G414" s="177" t="s">
        <v>152</v>
      </c>
      <c r="H414" s="178">
        <v>2762.14</v>
      </c>
      <c r="I414" s="179"/>
      <c r="J414" s="180">
        <f>ROUND(I414*H414,2)</f>
        <v>0</v>
      </c>
      <c r="K414" s="176" t="s">
        <v>128</v>
      </c>
      <c r="L414" s="40"/>
      <c r="M414" s="181" t="s">
        <v>28</v>
      </c>
      <c r="N414" s="182" t="s">
        <v>44</v>
      </c>
      <c r="O414" s="65"/>
      <c r="P414" s="183">
        <f>O414*H414</f>
        <v>0</v>
      </c>
      <c r="Q414" s="183">
        <v>1.0000000000000001E-5</v>
      </c>
      <c r="R414" s="183">
        <f>Q414*H414</f>
        <v>2.7621400000000001E-2</v>
      </c>
      <c r="S414" s="183">
        <v>0.115</v>
      </c>
      <c r="T414" s="184">
        <f>S414*H414</f>
        <v>317.64609999999999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85" t="s">
        <v>129</v>
      </c>
      <c r="AT414" s="185" t="s">
        <v>124</v>
      </c>
      <c r="AU414" s="185" t="s">
        <v>143</v>
      </c>
      <c r="AY414" s="18" t="s">
        <v>122</v>
      </c>
      <c r="BE414" s="186">
        <f>IF(N414="základní",J414,0)</f>
        <v>0</v>
      </c>
      <c r="BF414" s="186">
        <f>IF(N414="snížená",J414,0)</f>
        <v>0</v>
      </c>
      <c r="BG414" s="186">
        <f>IF(N414="zákl. přenesená",J414,0)</f>
        <v>0</v>
      </c>
      <c r="BH414" s="186">
        <f>IF(N414="sníž. přenesená",J414,0)</f>
        <v>0</v>
      </c>
      <c r="BI414" s="186">
        <f>IF(N414="nulová",J414,0)</f>
        <v>0</v>
      </c>
      <c r="BJ414" s="18" t="s">
        <v>81</v>
      </c>
      <c r="BK414" s="186">
        <f>ROUND(I414*H414,2)</f>
        <v>0</v>
      </c>
      <c r="BL414" s="18" t="s">
        <v>129</v>
      </c>
      <c r="BM414" s="185" t="s">
        <v>795</v>
      </c>
    </row>
    <row r="415" spans="1:65" s="2" customFormat="1" ht="29.25">
      <c r="A415" s="35"/>
      <c r="B415" s="36"/>
      <c r="C415" s="37"/>
      <c r="D415" s="187" t="s">
        <v>131</v>
      </c>
      <c r="E415" s="37"/>
      <c r="F415" s="188" t="s">
        <v>478</v>
      </c>
      <c r="G415" s="37"/>
      <c r="H415" s="37"/>
      <c r="I415" s="189"/>
      <c r="J415" s="37"/>
      <c r="K415" s="37"/>
      <c r="L415" s="40"/>
      <c r="M415" s="190"/>
      <c r="N415" s="191"/>
      <c r="O415" s="65"/>
      <c r="P415" s="65"/>
      <c r="Q415" s="65"/>
      <c r="R415" s="65"/>
      <c r="S415" s="65"/>
      <c r="T415" s="66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T415" s="18" t="s">
        <v>131</v>
      </c>
      <c r="AU415" s="18" t="s">
        <v>143</v>
      </c>
    </row>
    <row r="416" spans="1:65" s="2" customFormat="1" ht="11.25">
      <c r="A416" s="35"/>
      <c r="B416" s="36"/>
      <c r="C416" s="37"/>
      <c r="D416" s="192" t="s">
        <v>133</v>
      </c>
      <c r="E416" s="37"/>
      <c r="F416" s="193" t="s">
        <v>479</v>
      </c>
      <c r="G416" s="37"/>
      <c r="H416" s="37"/>
      <c r="I416" s="189"/>
      <c r="J416" s="37"/>
      <c r="K416" s="37"/>
      <c r="L416" s="40"/>
      <c r="M416" s="190"/>
      <c r="N416" s="191"/>
      <c r="O416" s="65"/>
      <c r="P416" s="65"/>
      <c r="Q416" s="65"/>
      <c r="R416" s="65"/>
      <c r="S416" s="65"/>
      <c r="T416" s="66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T416" s="18" t="s">
        <v>133</v>
      </c>
      <c r="AU416" s="18" t="s">
        <v>143</v>
      </c>
    </row>
    <row r="417" spans="1:65" s="2" customFormat="1" ht="48.75">
      <c r="A417" s="35"/>
      <c r="B417" s="36"/>
      <c r="C417" s="37"/>
      <c r="D417" s="187" t="s">
        <v>164</v>
      </c>
      <c r="E417" s="37"/>
      <c r="F417" s="216" t="s">
        <v>480</v>
      </c>
      <c r="G417" s="37"/>
      <c r="H417" s="37"/>
      <c r="I417" s="189"/>
      <c r="J417" s="37"/>
      <c r="K417" s="37"/>
      <c r="L417" s="40"/>
      <c r="M417" s="190"/>
      <c r="N417" s="191"/>
      <c r="O417" s="65"/>
      <c r="P417" s="65"/>
      <c r="Q417" s="65"/>
      <c r="R417" s="65"/>
      <c r="S417" s="65"/>
      <c r="T417" s="66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T417" s="18" t="s">
        <v>164</v>
      </c>
      <c r="AU417" s="18" t="s">
        <v>143</v>
      </c>
    </row>
    <row r="418" spans="1:65" s="13" customFormat="1" ht="11.25">
      <c r="B418" s="194"/>
      <c r="C418" s="195"/>
      <c r="D418" s="187" t="s">
        <v>135</v>
      </c>
      <c r="E418" s="196" t="s">
        <v>28</v>
      </c>
      <c r="F418" s="197" t="s">
        <v>796</v>
      </c>
      <c r="G418" s="195"/>
      <c r="H418" s="198">
        <v>2762.14</v>
      </c>
      <c r="I418" s="199"/>
      <c r="J418" s="195"/>
      <c r="K418" s="195"/>
      <c r="L418" s="200"/>
      <c r="M418" s="201"/>
      <c r="N418" s="202"/>
      <c r="O418" s="202"/>
      <c r="P418" s="202"/>
      <c r="Q418" s="202"/>
      <c r="R418" s="202"/>
      <c r="S418" s="202"/>
      <c r="T418" s="203"/>
      <c r="AT418" s="204" t="s">
        <v>135</v>
      </c>
      <c r="AU418" s="204" t="s">
        <v>143</v>
      </c>
      <c r="AV418" s="13" t="s">
        <v>83</v>
      </c>
      <c r="AW418" s="13" t="s">
        <v>35</v>
      </c>
      <c r="AX418" s="13" t="s">
        <v>81</v>
      </c>
      <c r="AY418" s="204" t="s">
        <v>122</v>
      </c>
    </row>
    <row r="419" spans="1:65" s="2" customFormat="1" ht="16.5" customHeight="1">
      <c r="A419" s="35"/>
      <c r="B419" s="36"/>
      <c r="C419" s="174" t="s">
        <v>590</v>
      </c>
      <c r="D419" s="174" t="s">
        <v>124</v>
      </c>
      <c r="E419" s="175" t="s">
        <v>482</v>
      </c>
      <c r="F419" s="176" t="s">
        <v>483</v>
      </c>
      <c r="G419" s="177" t="s">
        <v>273</v>
      </c>
      <c r="H419" s="178">
        <v>147.83000000000001</v>
      </c>
      <c r="I419" s="179"/>
      <c r="J419" s="180">
        <f>ROUND(I419*H419,2)</f>
        <v>0</v>
      </c>
      <c r="K419" s="176" t="s">
        <v>128</v>
      </c>
      <c r="L419" s="40"/>
      <c r="M419" s="181" t="s">
        <v>28</v>
      </c>
      <c r="N419" s="182" t="s">
        <v>44</v>
      </c>
      <c r="O419" s="65"/>
      <c r="P419" s="183">
        <f>O419*H419</f>
        <v>0</v>
      </c>
      <c r="Q419" s="183">
        <v>0</v>
      </c>
      <c r="R419" s="183">
        <f>Q419*H419</f>
        <v>0</v>
      </c>
      <c r="S419" s="183">
        <v>0.20499999999999999</v>
      </c>
      <c r="T419" s="184">
        <f>S419*H419</f>
        <v>30.305150000000001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185" t="s">
        <v>129</v>
      </c>
      <c r="AT419" s="185" t="s">
        <v>124</v>
      </c>
      <c r="AU419" s="185" t="s">
        <v>143</v>
      </c>
      <c r="AY419" s="18" t="s">
        <v>122</v>
      </c>
      <c r="BE419" s="186">
        <f>IF(N419="základní",J419,0)</f>
        <v>0</v>
      </c>
      <c r="BF419" s="186">
        <f>IF(N419="snížená",J419,0)</f>
        <v>0</v>
      </c>
      <c r="BG419" s="186">
        <f>IF(N419="zákl. přenesená",J419,0)</f>
        <v>0</v>
      </c>
      <c r="BH419" s="186">
        <f>IF(N419="sníž. přenesená",J419,0)</f>
        <v>0</v>
      </c>
      <c r="BI419" s="186">
        <f>IF(N419="nulová",J419,0)</f>
        <v>0</v>
      </c>
      <c r="BJ419" s="18" t="s">
        <v>81</v>
      </c>
      <c r="BK419" s="186">
        <f>ROUND(I419*H419,2)</f>
        <v>0</v>
      </c>
      <c r="BL419" s="18" t="s">
        <v>129</v>
      </c>
      <c r="BM419" s="185" t="s">
        <v>797</v>
      </c>
    </row>
    <row r="420" spans="1:65" s="2" customFormat="1" ht="29.25">
      <c r="A420" s="35"/>
      <c r="B420" s="36"/>
      <c r="C420" s="37"/>
      <c r="D420" s="187" t="s">
        <v>131</v>
      </c>
      <c r="E420" s="37"/>
      <c r="F420" s="188" t="s">
        <v>485</v>
      </c>
      <c r="G420" s="37"/>
      <c r="H420" s="37"/>
      <c r="I420" s="189"/>
      <c r="J420" s="37"/>
      <c r="K420" s="37"/>
      <c r="L420" s="40"/>
      <c r="M420" s="190"/>
      <c r="N420" s="191"/>
      <c r="O420" s="65"/>
      <c r="P420" s="65"/>
      <c r="Q420" s="65"/>
      <c r="R420" s="65"/>
      <c r="S420" s="65"/>
      <c r="T420" s="66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T420" s="18" t="s">
        <v>131</v>
      </c>
      <c r="AU420" s="18" t="s">
        <v>143</v>
      </c>
    </row>
    <row r="421" spans="1:65" s="2" customFormat="1" ht="11.25">
      <c r="A421" s="35"/>
      <c r="B421" s="36"/>
      <c r="C421" s="37"/>
      <c r="D421" s="192" t="s">
        <v>133</v>
      </c>
      <c r="E421" s="37"/>
      <c r="F421" s="193" t="s">
        <v>486</v>
      </c>
      <c r="G421" s="37"/>
      <c r="H421" s="37"/>
      <c r="I421" s="189"/>
      <c r="J421" s="37"/>
      <c r="K421" s="37"/>
      <c r="L421" s="40"/>
      <c r="M421" s="190"/>
      <c r="N421" s="191"/>
      <c r="O421" s="65"/>
      <c r="P421" s="65"/>
      <c r="Q421" s="65"/>
      <c r="R421" s="65"/>
      <c r="S421" s="65"/>
      <c r="T421" s="66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T421" s="18" t="s">
        <v>133</v>
      </c>
      <c r="AU421" s="18" t="s">
        <v>143</v>
      </c>
    </row>
    <row r="422" spans="1:65" s="13" customFormat="1" ht="11.25">
      <c r="B422" s="194"/>
      <c r="C422" s="195"/>
      <c r="D422" s="187" t="s">
        <v>135</v>
      </c>
      <c r="E422" s="196" t="s">
        <v>28</v>
      </c>
      <c r="F422" s="197" t="s">
        <v>798</v>
      </c>
      <c r="G422" s="195"/>
      <c r="H422" s="198">
        <v>147.83000000000001</v>
      </c>
      <c r="I422" s="199"/>
      <c r="J422" s="195"/>
      <c r="K422" s="195"/>
      <c r="L422" s="200"/>
      <c r="M422" s="201"/>
      <c r="N422" s="202"/>
      <c r="O422" s="202"/>
      <c r="P422" s="202"/>
      <c r="Q422" s="202"/>
      <c r="R422" s="202"/>
      <c r="S422" s="202"/>
      <c r="T422" s="203"/>
      <c r="AT422" s="204" t="s">
        <v>135</v>
      </c>
      <c r="AU422" s="204" t="s">
        <v>143</v>
      </c>
      <c r="AV422" s="13" t="s">
        <v>83</v>
      </c>
      <c r="AW422" s="13" t="s">
        <v>35</v>
      </c>
      <c r="AX422" s="13" t="s">
        <v>81</v>
      </c>
      <c r="AY422" s="204" t="s">
        <v>122</v>
      </c>
    </row>
    <row r="423" spans="1:65" s="12" customFormat="1" ht="22.9" customHeight="1">
      <c r="B423" s="158"/>
      <c r="C423" s="159"/>
      <c r="D423" s="160" t="s">
        <v>72</v>
      </c>
      <c r="E423" s="172" t="s">
        <v>488</v>
      </c>
      <c r="F423" s="172" t="s">
        <v>489</v>
      </c>
      <c r="G423" s="159"/>
      <c r="H423" s="159"/>
      <c r="I423" s="162"/>
      <c r="J423" s="173">
        <f>BK423</f>
        <v>0</v>
      </c>
      <c r="K423" s="159"/>
      <c r="L423" s="164"/>
      <c r="M423" s="165"/>
      <c r="N423" s="166"/>
      <c r="O423" s="166"/>
      <c r="P423" s="167">
        <f>SUM(P424:P465)</f>
        <v>0</v>
      </c>
      <c r="Q423" s="166"/>
      <c r="R423" s="167">
        <f>SUM(R424:R465)</f>
        <v>0</v>
      </c>
      <c r="S423" s="166"/>
      <c r="T423" s="168">
        <f>SUM(T424:T465)</f>
        <v>0</v>
      </c>
      <c r="AR423" s="169" t="s">
        <v>81</v>
      </c>
      <c r="AT423" s="170" t="s">
        <v>72</v>
      </c>
      <c r="AU423" s="170" t="s">
        <v>81</v>
      </c>
      <c r="AY423" s="169" t="s">
        <v>122</v>
      </c>
      <c r="BK423" s="171">
        <f>SUM(BK424:BK465)</f>
        <v>0</v>
      </c>
    </row>
    <row r="424" spans="1:65" s="2" customFormat="1" ht="21.75" customHeight="1">
      <c r="A424" s="35"/>
      <c r="B424" s="36"/>
      <c r="C424" s="174" t="s">
        <v>598</v>
      </c>
      <c r="D424" s="174" t="s">
        <v>124</v>
      </c>
      <c r="E424" s="175" t="s">
        <v>491</v>
      </c>
      <c r="F424" s="176" t="s">
        <v>492</v>
      </c>
      <c r="G424" s="177" t="s">
        <v>493</v>
      </c>
      <c r="H424" s="178">
        <v>439.178</v>
      </c>
      <c r="I424" s="179"/>
      <c r="J424" s="180">
        <f>ROUND(I424*H424,2)</f>
        <v>0</v>
      </c>
      <c r="K424" s="176" t="s">
        <v>128</v>
      </c>
      <c r="L424" s="40"/>
      <c r="M424" s="181" t="s">
        <v>28</v>
      </c>
      <c r="N424" s="182" t="s">
        <v>44</v>
      </c>
      <c r="O424" s="65"/>
      <c r="P424" s="183">
        <f>O424*H424</f>
        <v>0</v>
      </c>
      <c r="Q424" s="183">
        <v>0</v>
      </c>
      <c r="R424" s="183">
        <f>Q424*H424</f>
        <v>0</v>
      </c>
      <c r="S424" s="183">
        <v>0</v>
      </c>
      <c r="T424" s="184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185" t="s">
        <v>129</v>
      </c>
      <c r="AT424" s="185" t="s">
        <v>124</v>
      </c>
      <c r="AU424" s="185" t="s">
        <v>83</v>
      </c>
      <c r="AY424" s="18" t="s">
        <v>122</v>
      </c>
      <c r="BE424" s="186">
        <f>IF(N424="základní",J424,0)</f>
        <v>0</v>
      </c>
      <c r="BF424" s="186">
        <f>IF(N424="snížená",J424,0)</f>
        <v>0</v>
      </c>
      <c r="BG424" s="186">
        <f>IF(N424="zákl. přenesená",J424,0)</f>
        <v>0</v>
      </c>
      <c r="BH424" s="186">
        <f>IF(N424="sníž. přenesená",J424,0)</f>
        <v>0</v>
      </c>
      <c r="BI424" s="186">
        <f>IF(N424="nulová",J424,0)</f>
        <v>0</v>
      </c>
      <c r="BJ424" s="18" t="s">
        <v>81</v>
      </c>
      <c r="BK424" s="186">
        <f>ROUND(I424*H424,2)</f>
        <v>0</v>
      </c>
      <c r="BL424" s="18" t="s">
        <v>129</v>
      </c>
      <c r="BM424" s="185" t="s">
        <v>799</v>
      </c>
    </row>
    <row r="425" spans="1:65" s="2" customFormat="1" ht="19.5">
      <c r="A425" s="35"/>
      <c r="B425" s="36"/>
      <c r="C425" s="37"/>
      <c r="D425" s="187" t="s">
        <v>131</v>
      </c>
      <c r="E425" s="37"/>
      <c r="F425" s="188" t="s">
        <v>495</v>
      </c>
      <c r="G425" s="37"/>
      <c r="H425" s="37"/>
      <c r="I425" s="189"/>
      <c r="J425" s="37"/>
      <c r="K425" s="37"/>
      <c r="L425" s="40"/>
      <c r="M425" s="190"/>
      <c r="N425" s="191"/>
      <c r="O425" s="65"/>
      <c r="P425" s="65"/>
      <c r="Q425" s="65"/>
      <c r="R425" s="65"/>
      <c r="S425" s="65"/>
      <c r="T425" s="66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T425" s="18" t="s">
        <v>131</v>
      </c>
      <c r="AU425" s="18" t="s">
        <v>83</v>
      </c>
    </row>
    <row r="426" spans="1:65" s="2" customFormat="1" ht="11.25">
      <c r="A426" s="35"/>
      <c r="B426" s="36"/>
      <c r="C426" s="37"/>
      <c r="D426" s="192" t="s">
        <v>133</v>
      </c>
      <c r="E426" s="37"/>
      <c r="F426" s="193" t="s">
        <v>496</v>
      </c>
      <c r="G426" s="37"/>
      <c r="H426" s="37"/>
      <c r="I426" s="189"/>
      <c r="J426" s="37"/>
      <c r="K426" s="37"/>
      <c r="L426" s="40"/>
      <c r="M426" s="190"/>
      <c r="N426" s="191"/>
      <c r="O426" s="65"/>
      <c r="P426" s="65"/>
      <c r="Q426" s="65"/>
      <c r="R426" s="65"/>
      <c r="S426" s="65"/>
      <c r="T426" s="66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T426" s="18" t="s">
        <v>133</v>
      </c>
      <c r="AU426" s="18" t="s">
        <v>83</v>
      </c>
    </row>
    <row r="427" spans="1:65" s="13" customFormat="1" ht="11.25">
      <c r="B427" s="194"/>
      <c r="C427" s="195"/>
      <c r="D427" s="187" t="s">
        <v>135</v>
      </c>
      <c r="E427" s="196" t="s">
        <v>28</v>
      </c>
      <c r="F427" s="197" t="s">
        <v>800</v>
      </c>
      <c r="G427" s="195"/>
      <c r="H427" s="198">
        <v>121.532</v>
      </c>
      <c r="I427" s="199"/>
      <c r="J427" s="195"/>
      <c r="K427" s="195"/>
      <c r="L427" s="200"/>
      <c r="M427" s="201"/>
      <c r="N427" s="202"/>
      <c r="O427" s="202"/>
      <c r="P427" s="202"/>
      <c r="Q427" s="202"/>
      <c r="R427" s="202"/>
      <c r="S427" s="202"/>
      <c r="T427" s="203"/>
      <c r="AT427" s="204" t="s">
        <v>135</v>
      </c>
      <c r="AU427" s="204" t="s">
        <v>83</v>
      </c>
      <c r="AV427" s="13" t="s">
        <v>83</v>
      </c>
      <c r="AW427" s="13" t="s">
        <v>35</v>
      </c>
      <c r="AX427" s="13" t="s">
        <v>73</v>
      </c>
      <c r="AY427" s="204" t="s">
        <v>122</v>
      </c>
    </row>
    <row r="428" spans="1:65" s="13" customFormat="1" ht="11.25">
      <c r="B428" s="194"/>
      <c r="C428" s="195"/>
      <c r="D428" s="187" t="s">
        <v>135</v>
      </c>
      <c r="E428" s="196" t="s">
        <v>28</v>
      </c>
      <c r="F428" s="197" t="s">
        <v>801</v>
      </c>
      <c r="G428" s="195"/>
      <c r="H428" s="198">
        <v>317.64600000000002</v>
      </c>
      <c r="I428" s="199"/>
      <c r="J428" s="195"/>
      <c r="K428" s="195"/>
      <c r="L428" s="200"/>
      <c r="M428" s="201"/>
      <c r="N428" s="202"/>
      <c r="O428" s="202"/>
      <c r="P428" s="202"/>
      <c r="Q428" s="202"/>
      <c r="R428" s="202"/>
      <c r="S428" s="202"/>
      <c r="T428" s="203"/>
      <c r="AT428" s="204" t="s">
        <v>135</v>
      </c>
      <c r="AU428" s="204" t="s">
        <v>83</v>
      </c>
      <c r="AV428" s="13" t="s">
        <v>83</v>
      </c>
      <c r="AW428" s="13" t="s">
        <v>35</v>
      </c>
      <c r="AX428" s="13" t="s">
        <v>73</v>
      </c>
      <c r="AY428" s="204" t="s">
        <v>122</v>
      </c>
    </row>
    <row r="429" spans="1:65" s="14" customFormat="1" ht="11.25">
      <c r="B429" s="205"/>
      <c r="C429" s="206"/>
      <c r="D429" s="187" t="s">
        <v>135</v>
      </c>
      <c r="E429" s="207" t="s">
        <v>28</v>
      </c>
      <c r="F429" s="208" t="s">
        <v>157</v>
      </c>
      <c r="G429" s="206"/>
      <c r="H429" s="209">
        <v>439.178</v>
      </c>
      <c r="I429" s="210"/>
      <c r="J429" s="206"/>
      <c r="K429" s="206"/>
      <c r="L429" s="211"/>
      <c r="M429" s="212"/>
      <c r="N429" s="213"/>
      <c r="O429" s="213"/>
      <c r="P429" s="213"/>
      <c r="Q429" s="213"/>
      <c r="R429" s="213"/>
      <c r="S429" s="213"/>
      <c r="T429" s="214"/>
      <c r="AT429" s="215" t="s">
        <v>135</v>
      </c>
      <c r="AU429" s="215" t="s">
        <v>83</v>
      </c>
      <c r="AV429" s="14" t="s">
        <v>129</v>
      </c>
      <c r="AW429" s="14" t="s">
        <v>35</v>
      </c>
      <c r="AX429" s="14" t="s">
        <v>81</v>
      </c>
      <c r="AY429" s="215" t="s">
        <v>122</v>
      </c>
    </row>
    <row r="430" spans="1:65" s="2" customFormat="1" ht="24.2" customHeight="1">
      <c r="A430" s="35"/>
      <c r="B430" s="36"/>
      <c r="C430" s="174" t="s">
        <v>802</v>
      </c>
      <c r="D430" s="174" t="s">
        <v>124</v>
      </c>
      <c r="E430" s="175" t="s">
        <v>500</v>
      </c>
      <c r="F430" s="176" t="s">
        <v>501</v>
      </c>
      <c r="G430" s="177" t="s">
        <v>493</v>
      </c>
      <c r="H430" s="178">
        <v>3952.6019999999999</v>
      </c>
      <c r="I430" s="179"/>
      <c r="J430" s="180">
        <f>ROUND(I430*H430,2)</f>
        <v>0</v>
      </c>
      <c r="K430" s="176" t="s">
        <v>128</v>
      </c>
      <c r="L430" s="40"/>
      <c r="M430" s="181" t="s">
        <v>28</v>
      </c>
      <c r="N430" s="182" t="s">
        <v>44</v>
      </c>
      <c r="O430" s="65"/>
      <c r="P430" s="183">
        <f>O430*H430</f>
        <v>0</v>
      </c>
      <c r="Q430" s="183">
        <v>0</v>
      </c>
      <c r="R430" s="183">
        <f>Q430*H430</f>
        <v>0</v>
      </c>
      <c r="S430" s="183">
        <v>0</v>
      </c>
      <c r="T430" s="184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185" t="s">
        <v>129</v>
      </c>
      <c r="AT430" s="185" t="s">
        <v>124</v>
      </c>
      <c r="AU430" s="185" t="s">
        <v>83</v>
      </c>
      <c r="AY430" s="18" t="s">
        <v>122</v>
      </c>
      <c r="BE430" s="186">
        <f>IF(N430="základní",J430,0)</f>
        <v>0</v>
      </c>
      <c r="BF430" s="186">
        <f>IF(N430="snížená",J430,0)</f>
        <v>0</v>
      </c>
      <c r="BG430" s="186">
        <f>IF(N430="zákl. přenesená",J430,0)</f>
        <v>0</v>
      </c>
      <c r="BH430" s="186">
        <f>IF(N430="sníž. přenesená",J430,0)</f>
        <v>0</v>
      </c>
      <c r="BI430" s="186">
        <f>IF(N430="nulová",J430,0)</f>
        <v>0</v>
      </c>
      <c r="BJ430" s="18" t="s">
        <v>81</v>
      </c>
      <c r="BK430" s="186">
        <f>ROUND(I430*H430,2)</f>
        <v>0</v>
      </c>
      <c r="BL430" s="18" t="s">
        <v>129</v>
      </c>
      <c r="BM430" s="185" t="s">
        <v>803</v>
      </c>
    </row>
    <row r="431" spans="1:65" s="2" customFormat="1" ht="29.25">
      <c r="A431" s="35"/>
      <c r="B431" s="36"/>
      <c r="C431" s="37"/>
      <c r="D431" s="187" t="s">
        <v>131</v>
      </c>
      <c r="E431" s="37"/>
      <c r="F431" s="188" t="s">
        <v>503</v>
      </c>
      <c r="G431" s="37"/>
      <c r="H431" s="37"/>
      <c r="I431" s="189"/>
      <c r="J431" s="37"/>
      <c r="K431" s="37"/>
      <c r="L431" s="40"/>
      <c r="M431" s="190"/>
      <c r="N431" s="191"/>
      <c r="O431" s="65"/>
      <c r="P431" s="65"/>
      <c r="Q431" s="65"/>
      <c r="R431" s="65"/>
      <c r="S431" s="65"/>
      <c r="T431" s="66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T431" s="18" t="s">
        <v>131</v>
      </c>
      <c r="AU431" s="18" t="s">
        <v>83</v>
      </c>
    </row>
    <row r="432" spans="1:65" s="2" customFormat="1" ht="11.25">
      <c r="A432" s="35"/>
      <c r="B432" s="36"/>
      <c r="C432" s="37"/>
      <c r="D432" s="192" t="s">
        <v>133</v>
      </c>
      <c r="E432" s="37"/>
      <c r="F432" s="193" t="s">
        <v>504</v>
      </c>
      <c r="G432" s="37"/>
      <c r="H432" s="37"/>
      <c r="I432" s="189"/>
      <c r="J432" s="37"/>
      <c r="K432" s="37"/>
      <c r="L432" s="40"/>
      <c r="M432" s="190"/>
      <c r="N432" s="191"/>
      <c r="O432" s="65"/>
      <c r="P432" s="65"/>
      <c r="Q432" s="65"/>
      <c r="R432" s="65"/>
      <c r="S432" s="65"/>
      <c r="T432" s="66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T432" s="18" t="s">
        <v>133</v>
      </c>
      <c r="AU432" s="18" t="s">
        <v>83</v>
      </c>
    </row>
    <row r="433" spans="1:65" s="2" customFormat="1" ht="19.5">
      <c r="A433" s="35"/>
      <c r="B433" s="36"/>
      <c r="C433" s="37"/>
      <c r="D433" s="187" t="s">
        <v>164</v>
      </c>
      <c r="E433" s="37"/>
      <c r="F433" s="216" t="s">
        <v>505</v>
      </c>
      <c r="G433" s="37"/>
      <c r="H433" s="37"/>
      <c r="I433" s="189"/>
      <c r="J433" s="37"/>
      <c r="K433" s="37"/>
      <c r="L433" s="40"/>
      <c r="M433" s="190"/>
      <c r="N433" s="191"/>
      <c r="O433" s="65"/>
      <c r="P433" s="65"/>
      <c r="Q433" s="65"/>
      <c r="R433" s="65"/>
      <c r="S433" s="65"/>
      <c r="T433" s="66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T433" s="18" t="s">
        <v>164</v>
      </c>
      <c r="AU433" s="18" t="s">
        <v>83</v>
      </c>
    </row>
    <row r="434" spans="1:65" s="13" customFormat="1" ht="11.25">
      <c r="B434" s="194"/>
      <c r="C434" s="195"/>
      <c r="D434" s="187" t="s">
        <v>135</v>
      </c>
      <c r="E434" s="196" t="s">
        <v>28</v>
      </c>
      <c r="F434" s="197" t="s">
        <v>804</v>
      </c>
      <c r="G434" s="195"/>
      <c r="H434" s="198">
        <v>1093.788</v>
      </c>
      <c r="I434" s="199"/>
      <c r="J434" s="195"/>
      <c r="K434" s="195"/>
      <c r="L434" s="200"/>
      <c r="M434" s="201"/>
      <c r="N434" s="202"/>
      <c r="O434" s="202"/>
      <c r="P434" s="202"/>
      <c r="Q434" s="202"/>
      <c r="R434" s="202"/>
      <c r="S434" s="202"/>
      <c r="T434" s="203"/>
      <c r="AT434" s="204" t="s">
        <v>135</v>
      </c>
      <c r="AU434" s="204" t="s">
        <v>83</v>
      </c>
      <c r="AV434" s="13" t="s">
        <v>83</v>
      </c>
      <c r="AW434" s="13" t="s">
        <v>35</v>
      </c>
      <c r="AX434" s="13" t="s">
        <v>73</v>
      </c>
      <c r="AY434" s="204" t="s">
        <v>122</v>
      </c>
    </row>
    <row r="435" spans="1:65" s="13" customFormat="1" ht="11.25">
      <c r="B435" s="194"/>
      <c r="C435" s="195"/>
      <c r="D435" s="187" t="s">
        <v>135</v>
      </c>
      <c r="E435" s="196" t="s">
        <v>28</v>
      </c>
      <c r="F435" s="197" t="s">
        <v>805</v>
      </c>
      <c r="G435" s="195"/>
      <c r="H435" s="198">
        <v>2858.8139999999999</v>
      </c>
      <c r="I435" s="199"/>
      <c r="J435" s="195"/>
      <c r="K435" s="195"/>
      <c r="L435" s="200"/>
      <c r="M435" s="201"/>
      <c r="N435" s="202"/>
      <c r="O435" s="202"/>
      <c r="P435" s="202"/>
      <c r="Q435" s="202"/>
      <c r="R435" s="202"/>
      <c r="S435" s="202"/>
      <c r="T435" s="203"/>
      <c r="AT435" s="204" t="s">
        <v>135</v>
      </c>
      <c r="AU435" s="204" t="s">
        <v>83</v>
      </c>
      <c r="AV435" s="13" t="s">
        <v>83</v>
      </c>
      <c r="AW435" s="13" t="s">
        <v>35</v>
      </c>
      <c r="AX435" s="13" t="s">
        <v>73</v>
      </c>
      <c r="AY435" s="204" t="s">
        <v>122</v>
      </c>
    </row>
    <row r="436" spans="1:65" s="14" customFormat="1" ht="11.25">
      <c r="B436" s="205"/>
      <c r="C436" s="206"/>
      <c r="D436" s="187" t="s">
        <v>135</v>
      </c>
      <c r="E436" s="207" t="s">
        <v>28</v>
      </c>
      <c r="F436" s="208" t="s">
        <v>157</v>
      </c>
      <c r="G436" s="206"/>
      <c r="H436" s="209">
        <v>3952.6019999999999</v>
      </c>
      <c r="I436" s="210"/>
      <c r="J436" s="206"/>
      <c r="K436" s="206"/>
      <c r="L436" s="211"/>
      <c r="M436" s="212"/>
      <c r="N436" s="213"/>
      <c r="O436" s="213"/>
      <c r="P436" s="213"/>
      <c r="Q436" s="213"/>
      <c r="R436" s="213"/>
      <c r="S436" s="213"/>
      <c r="T436" s="214"/>
      <c r="AT436" s="215" t="s">
        <v>135</v>
      </c>
      <c r="AU436" s="215" t="s">
        <v>83</v>
      </c>
      <c r="AV436" s="14" t="s">
        <v>129</v>
      </c>
      <c r="AW436" s="14" t="s">
        <v>35</v>
      </c>
      <c r="AX436" s="14" t="s">
        <v>81</v>
      </c>
      <c r="AY436" s="215" t="s">
        <v>122</v>
      </c>
    </row>
    <row r="437" spans="1:65" s="2" customFormat="1" ht="21.75" customHeight="1">
      <c r="A437" s="35"/>
      <c r="B437" s="36"/>
      <c r="C437" s="174" t="s">
        <v>806</v>
      </c>
      <c r="D437" s="174" t="s">
        <v>124</v>
      </c>
      <c r="E437" s="175" t="s">
        <v>509</v>
      </c>
      <c r="F437" s="176" t="s">
        <v>510</v>
      </c>
      <c r="G437" s="177" t="s">
        <v>493</v>
      </c>
      <c r="H437" s="178">
        <v>263.98399999999998</v>
      </c>
      <c r="I437" s="179"/>
      <c r="J437" s="180">
        <f>ROUND(I437*H437,2)</f>
        <v>0</v>
      </c>
      <c r="K437" s="176" t="s">
        <v>128</v>
      </c>
      <c r="L437" s="40"/>
      <c r="M437" s="181" t="s">
        <v>28</v>
      </c>
      <c r="N437" s="182" t="s">
        <v>44</v>
      </c>
      <c r="O437" s="65"/>
      <c r="P437" s="183">
        <f>O437*H437</f>
        <v>0</v>
      </c>
      <c r="Q437" s="183">
        <v>0</v>
      </c>
      <c r="R437" s="183">
        <f>Q437*H437</f>
        <v>0</v>
      </c>
      <c r="S437" s="183">
        <v>0</v>
      </c>
      <c r="T437" s="184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185" t="s">
        <v>129</v>
      </c>
      <c r="AT437" s="185" t="s">
        <v>124</v>
      </c>
      <c r="AU437" s="185" t="s">
        <v>83</v>
      </c>
      <c r="AY437" s="18" t="s">
        <v>122</v>
      </c>
      <c r="BE437" s="186">
        <f>IF(N437="základní",J437,0)</f>
        <v>0</v>
      </c>
      <c r="BF437" s="186">
        <f>IF(N437="snížená",J437,0)</f>
        <v>0</v>
      </c>
      <c r="BG437" s="186">
        <f>IF(N437="zákl. přenesená",J437,0)</f>
        <v>0</v>
      </c>
      <c r="BH437" s="186">
        <f>IF(N437="sníž. přenesená",J437,0)</f>
        <v>0</v>
      </c>
      <c r="BI437" s="186">
        <f>IF(N437="nulová",J437,0)</f>
        <v>0</v>
      </c>
      <c r="BJ437" s="18" t="s">
        <v>81</v>
      </c>
      <c r="BK437" s="186">
        <f>ROUND(I437*H437,2)</f>
        <v>0</v>
      </c>
      <c r="BL437" s="18" t="s">
        <v>129</v>
      </c>
      <c r="BM437" s="185" t="s">
        <v>807</v>
      </c>
    </row>
    <row r="438" spans="1:65" s="2" customFormat="1" ht="19.5">
      <c r="A438" s="35"/>
      <c r="B438" s="36"/>
      <c r="C438" s="37"/>
      <c r="D438" s="187" t="s">
        <v>131</v>
      </c>
      <c r="E438" s="37"/>
      <c r="F438" s="188" t="s">
        <v>512</v>
      </c>
      <c r="G438" s="37"/>
      <c r="H438" s="37"/>
      <c r="I438" s="189"/>
      <c r="J438" s="37"/>
      <c r="K438" s="37"/>
      <c r="L438" s="40"/>
      <c r="M438" s="190"/>
      <c r="N438" s="191"/>
      <c r="O438" s="65"/>
      <c r="P438" s="65"/>
      <c r="Q438" s="65"/>
      <c r="R438" s="65"/>
      <c r="S438" s="65"/>
      <c r="T438" s="66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T438" s="18" t="s">
        <v>131</v>
      </c>
      <c r="AU438" s="18" t="s">
        <v>83</v>
      </c>
    </row>
    <row r="439" spans="1:65" s="2" customFormat="1" ht="11.25">
      <c r="A439" s="35"/>
      <c r="B439" s="36"/>
      <c r="C439" s="37"/>
      <c r="D439" s="192" t="s">
        <v>133</v>
      </c>
      <c r="E439" s="37"/>
      <c r="F439" s="193" t="s">
        <v>513</v>
      </c>
      <c r="G439" s="37"/>
      <c r="H439" s="37"/>
      <c r="I439" s="189"/>
      <c r="J439" s="37"/>
      <c r="K439" s="37"/>
      <c r="L439" s="40"/>
      <c r="M439" s="190"/>
      <c r="N439" s="191"/>
      <c r="O439" s="65"/>
      <c r="P439" s="65"/>
      <c r="Q439" s="65"/>
      <c r="R439" s="65"/>
      <c r="S439" s="65"/>
      <c r="T439" s="66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T439" s="18" t="s">
        <v>133</v>
      </c>
      <c r="AU439" s="18" t="s">
        <v>83</v>
      </c>
    </row>
    <row r="440" spans="1:65" s="13" customFormat="1" ht="11.25">
      <c r="B440" s="194"/>
      <c r="C440" s="195"/>
      <c r="D440" s="187" t="s">
        <v>135</v>
      </c>
      <c r="E440" s="196" t="s">
        <v>28</v>
      </c>
      <c r="F440" s="197" t="s">
        <v>808</v>
      </c>
      <c r="G440" s="195"/>
      <c r="H440" s="198">
        <v>36.076000000000001</v>
      </c>
      <c r="I440" s="199"/>
      <c r="J440" s="195"/>
      <c r="K440" s="195"/>
      <c r="L440" s="200"/>
      <c r="M440" s="201"/>
      <c r="N440" s="202"/>
      <c r="O440" s="202"/>
      <c r="P440" s="202"/>
      <c r="Q440" s="202"/>
      <c r="R440" s="202"/>
      <c r="S440" s="202"/>
      <c r="T440" s="203"/>
      <c r="AT440" s="204" t="s">
        <v>135</v>
      </c>
      <c r="AU440" s="204" t="s">
        <v>83</v>
      </c>
      <c r="AV440" s="13" t="s">
        <v>83</v>
      </c>
      <c r="AW440" s="13" t="s">
        <v>35</v>
      </c>
      <c r="AX440" s="13" t="s">
        <v>73</v>
      </c>
      <c r="AY440" s="204" t="s">
        <v>122</v>
      </c>
    </row>
    <row r="441" spans="1:65" s="13" customFormat="1" ht="22.5">
      <c r="B441" s="194"/>
      <c r="C441" s="195"/>
      <c r="D441" s="187" t="s">
        <v>135</v>
      </c>
      <c r="E441" s="196" t="s">
        <v>28</v>
      </c>
      <c r="F441" s="197" t="s">
        <v>809</v>
      </c>
      <c r="G441" s="195"/>
      <c r="H441" s="198">
        <v>227.90799999999999</v>
      </c>
      <c r="I441" s="199"/>
      <c r="J441" s="195"/>
      <c r="K441" s="195"/>
      <c r="L441" s="200"/>
      <c r="M441" s="201"/>
      <c r="N441" s="202"/>
      <c r="O441" s="202"/>
      <c r="P441" s="202"/>
      <c r="Q441" s="202"/>
      <c r="R441" s="202"/>
      <c r="S441" s="202"/>
      <c r="T441" s="203"/>
      <c r="AT441" s="204" t="s">
        <v>135</v>
      </c>
      <c r="AU441" s="204" t="s">
        <v>83</v>
      </c>
      <c r="AV441" s="13" t="s">
        <v>83</v>
      </c>
      <c r="AW441" s="13" t="s">
        <v>35</v>
      </c>
      <c r="AX441" s="13" t="s">
        <v>73</v>
      </c>
      <c r="AY441" s="204" t="s">
        <v>122</v>
      </c>
    </row>
    <row r="442" spans="1:65" s="14" customFormat="1" ht="11.25">
      <c r="B442" s="205"/>
      <c r="C442" s="206"/>
      <c r="D442" s="187" t="s">
        <v>135</v>
      </c>
      <c r="E442" s="207" t="s">
        <v>28</v>
      </c>
      <c r="F442" s="208" t="s">
        <v>157</v>
      </c>
      <c r="G442" s="206"/>
      <c r="H442" s="209">
        <v>263.98399999999998</v>
      </c>
      <c r="I442" s="210"/>
      <c r="J442" s="206"/>
      <c r="K442" s="206"/>
      <c r="L442" s="211"/>
      <c r="M442" s="212"/>
      <c r="N442" s="213"/>
      <c r="O442" s="213"/>
      <c r="P442" s="213"/>
      <c r="Q442" s="213"/>
      <c r="R442" s="213"/>
      <c r="S442" s="213"/>
      <c r="T442" s="214"/>
      <c r="AT442" s="215" t="s">
        <v>135</v>
      </c>
      <c r="AU442" s="215" t="s">
        <v>83</v>
      </c>
      <c r="AV442" s="14" t="s">
        <v>129</v>
      </c>
      <c r="AW442" s="14" t="s">
        <v>35</v>
      </c>
      <c r="AX442" s="14" t="s">
        <v>81</v>
      </c>
      <c r="AY442" s="215" t="s">
        <v>122</v>
      </c>
    </row>
    <row r="443" spans="1:65" s="2" customFormat="1" ht="24.2" customHeight="1">
      <c r="A443" s="35"/>
      <c r="B443" s="36"/>
      <c r="C443" s="174" t="s">
        <v>810</v>
      </c>
      <c r="D443" s="174" t="s">
        <v>124</v>
      </c>
      <c r="E443" s="175" t="s">
        <v>517</v>
      </c>
      <c r="F443" s="176" t="s">
        <v>518</v>
      </c>
      <c r="G443" s="177" t="s">
        <v>493</v>
      </c>
      <c r="H443" s="178">
        <v>2375.8519999999999</v>
      </c>
      <c r="I443" s="179"/>
      <c r="J443" s="180">
        <f>ROUND(I443*H443,2)</f>
        <v>0</v>
      </c>
      <c r="K443" s="176" t="s">
        <v>128</v>
      </c>
      <c r="L443" s="40"/>
      <c r="M443" s="181" t="s">
        <v>28</v>
      </c>
      <c r="N443" s="182" t="s">
        <v>44</v>
      </c>
      <c r="O443" s="65"/>
      <c r="P443" s="183">
        <f>O443*H443</f>
        <v>0</v>
      </c>
      <c r="Q443" s="183">
        <v>0</v>
      </c>
      <c r="R443" s="183">
        <f>Q443*H443</f>
        <v>0</v>
      </c>
      <c r="S443" s="183">
        <v>0</v>
      </c>
      <c r="T443" s="184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185" t="s">
        <v>129</v>
      </c>
      <c r="AT443" s="185" t="s">
        <v>124</v>
      </c>
      <c r="AU443" s="185" t="s">
        <v>83</v>
      </c>
      <c r="AY443" s="18" t="s">
        <v>122</v>
      </c>
      <c r="BE443" s="186">
        <f>IF(N443="základní",J443,0)</f>
        <v>0</v>
      </c>
      <c r="BF443" s="186">
        <f>IF(N443="snížená",J443,0)</f>
        <v>0</v>
      </c>
      <c r="BG443" s="186">
        <f>IF(N443="zákl. přenesená",J443,0)</f>
        <v>0</v>
      </c>
      <c r="BH443" s="186">
        <f>IF(N443="sníž. přenesená",J443,0)</f>
        <v>0</v>
      </c>
      <c r="BI443" s="186">
        <f>IF(N443="nulová",J443,0)</f>
        <v>0</v>
      </c>
      <c r="BJ443" s="18" t="s">
        <v>81</v>
      </c>
      <c r="BK443" s="186">
        <f>ROUND(I443*H443,2)</f>
        <v>0</v>
      </c>
      <c r="BL443" s="18" t="s">
        <v>129</v>
      </c>
      <c r="BM443" s="185" t="s">
        <v>811</v>
      </c>
    </row>
    <row r="444" spans="1:65" s="2" customFormat="1" ht="29.25">
      <c r="A444" s="35"/>
      <c r="B444" s="36"/>
      <c r="C444" s="37"/>
      <c r="D444" s="187" t="s">
        <v>131</v>
      </c>
      <c r="E444" s="37"/>
      <c r="F444" s="188" t="s">
        <v>520</v>
      </c>
      <c r="G444" s="37"/>
      <c r="H444" s="37"/>
      <c r="I444" s="189"/>
      <c r="J444" s="37"/>
      <c r="K444" s="37"/>
      <c r="L444" s="40"/>
      <c r="M444" s="190"/>
      <c r="N444" s="191"/>
      <c r="O444" s="65"/>
      <c r="P444" s="65"/>
      <c r="Q444" s="65"/>
      <c r="R444" s="65"/>
      <c r="S444" s="65"/>
      <c r="T444" s="66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T444" s="18" t="s">
        <v>131</v>
      </c>
      <c r="AU444" s="18" t="s">
        <v>83</v>
      </c>
    </row>
    <row r="445" spans="1:65" s="2" customFormat="1" ht="11.25">
      <c r="A445" s="35"/>
      <c r="B445" s="36"/>
      <c r="C445" s="37"/>
      <c r="D445" s="192" t="s">
        <v>133</v>
      </c>
      <c r="E445" s="37"/>
      <c r="F445" s="193" t="s">
        <v>521</v>
      </c>
      <c r="G445" s="37"/>
      <c r="H445" s="37"/>
      <c r="I445" s="189"/>
      <c r="J445" s="37"/>
      <c r="K445" s="37"/>
      <c r="L445" s="40"/>
      <c r="M445" s="190"/>
      <c r="N445" s="191"/>
      <c r="O445" s="65"/>
      <c r="P445" s="65"/>
      <c r="Q445" s="65"/>
      <c r="R445" s="65"/>
      <c r="S445" s="65"/>
      <c r="T445" s="66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T445" s="18" t="s">
        <v>133</v>
      </c>
      <c r="AU445" s="18" t="s">
        <v>83</v>
      </c>
    </row>
    <row r="446" spans="1:65" s="2" customFormat="1" ht="19.5">
      <c r="A446" s="35"/>
      <c r="B446" s="36"/>
      <c r="C446" s="37"/>
      <c r="D446" s="187" t="s">
        <v>164</v>
      </c>
      <c r="E446" s="37"/>
      <c r="F446" s="216" t="s">
        <v>505</v>
      </c>
      <c r="G446" s="37"/>
      <c r="H446" s="37"/>
      <c r="I446" s="189"/>
      <c r="J446" s="37"/>
      <c r="K446" s="37"/>
      <c r="L446" s="40"/>
      <c r="M446" s="190"/>
      <c r="N446" s="191"/>
      <c r="O446" s="65"/>
      <c r="P446" s="65"/>
      <c r="Q446" s="65"/>
      <c r="R446" s="65"/>
      <c r="S446" s="65"/>
      <c r="T446" s="66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T446" s="18" t="s">
        <v>164</v>
      </c>
      <c r="AU446" s="18" t="s">
        <v>83</v>
      </c>
    </row>
    <row r="447" spans="1:65" s="13" customFormat="1" ht="22.5">
      <c r="B447" s="194"/>
      <c r="C447" s="195"/>
      <c r="D447" s="187" t="s">
        <v>135</v>
      </c>
      <c r="E447" s="196" t="s">
        <v>28</v>
      </c>
      <c r="F447" s="197" t="s">
        <v>812</v>
      </c>
      <c r="G447" s="195"/>
      <c r="H447" s="198">
        <v>324.68</v>
      </c>
      <c r="I447" s="199"/>
      <c r="J447" s="195"/>
      <c r="K447" s="195"/>
      <c r="L447" s="200"/>
      <c r="M447" s="201"/>
      <c r="N447" s="202"/>
      <c r="O447" s="202"/>
      <c r="P447" s="202"/>
      <c r="Q447" s="202"/>
      <c r="R447" s="202"/>
      <c r="S447" s="202"/>
      <c r="T447" s="203"/>
      <c r="AT447" s="204" t="s">
        <v>135</v>
      </c>
      <c r="AU447" s="204" t="s">
        <v>83</v>
      </c>
      <c r="AV447" s="13" t="s">
        <v>83</v>
      </c>
      <c r="AW447" s="13" t="s">
        <v>35</v>
      </c>
      <c r="AX447" s="13" t="s">
        <v>73</v>
      </c>
      <c r="AY447" s="204" t="s">
        <v>122</v>
      </c>
    </row>
    <row r="448" spans="1:65" s="13" customFormat="1" ht="22.5">
      <c r="B448" s="194"/>
      <c r="C448" s="195"/>
      <c r="D448" s="187" t="s">
        <v>135</v>
      </c>
      <c r="E448" s="196" t="s">
        <v>28</v>
      </c>
      <c r="F448" s="197" t="s">
        <v>813</v>
      </c>
      <c r="G448" s="195"/>
      <c r="H448" s="198">
        <v>2051.172</v>
      </c>
      <c r="I448" s="199"/>
      <c r="J448" s="195"/>
      <c r="K448" s="195"/>
      <c r="L448" s="200"/>
      <c r="M448" s="201"/>
      <c r="N448" s="202"/>
      <c r="O448" s="202"/>
      <c r="P448" s="202"/>
      <c r="Q448" s="202"/>
      <c r="R448" s="202"/>
      <c r="S448" s="202"/>
      <c r="T448" s="203"/>
      <c r="AT448" s="204" t="s">
        <v>135</v>
      </c>
      <c r="AU448" s="204" t="s">
        <v>83</v>
      </c>
      <c r="AV448" s="13" t="s">
        <v>83</v>
      </c>
      <c r="AW448" s="13" t="s">
        <v>35</v>
      </c>
      <c r="AX448" s="13" t="s">
        <v>73</v>
      </c>
      <c r="AY448" s="204" t="s">
        <v>122</v>
      </c>
    </row>
    <row r="449" spans="1:65" s="14" customFormat="1" ht="11.25">
      <c r="B449" s="205"/>
      <c r="C449" s="206"/>
      <c r="D449" s="187" t="s">
        <v>135</v>
      </c>
      <c r="E449" s="207" t="s">
        <v>28</v>
      </c>
      <c r="F449" s="208" t="s">
        <v>157</v>
      </c>
      <c r="G449" s="206"/>
      <c r="H449" s="209">
        <v>2375.8519999999999</v>
      </c>
      <c r="I449" s="210"/>
      <c r="J449" s="206"/>
      <c r="K449" s="206"/>
      <c r="L449" s="211"/>
      <c r="M449" s="212"/>
      <c r="N449" s="213"/>
      <c r="O449" s="213"/>
      <c r="P449" s="213"/>
      <c r="Q449" s="213"/>
      <c r="R449" s="213"/>
      <c r="S449" s="213"/>
      <c r="T449" s="214"/>
      <c r="AT449" s="215" t="s">
        <v>135</v>
      </c>
      <c r="AU449" s="215" t="s">
        <v>83</v>
      </c>
      <c r="AV449" s="14" t="s">
        <v>129</v>
      </c>
      <c r="AW449" s="14" t="s">
        <v>35</v>
      </c>
      <c r="AX449" s="14" t="s">
        <v>81</v>
      </c>
      <c r="AY449" s="215" t="s">
        <v>122</v>
      </c>
    </row>
    <row r="450" spans="1:65" s="2" customFormat="1" ht="37.9" customHeight="1">
      <c r="A450" s="35"/>
      <c r="B450" s="36"/>
      <c r="C450" s="174" t="s">
        <v>814</v>
      </c>
      <c r="D450" s="174" t="s">
        <v>124</v>
      </c>
      <c r="E450" s="175" t="s">
        <v>525</v>
      </c>
      <c r="F450" s="176" t="s">
        <v>526</v>
      </c>
      <c r="G450" s="177" t="s">
        <v>493</v>
      </c>
      <c r="H450" s="178">
        <v>36.076000000000001</v>
      </c>
      <c r="I450" s="179"/>
      <c r="J450" s="180">
        <f>ROUND(I450*H450,2)</f>
        <v>0</v>
      </c>
      <c r="K450" s="176" t="s">
        <v>128</v>
      </c>
      <c r="L450" s="40"/>
      <c r="M450" s="181" t="s">
        <v>28</v>
      </c>
      <c r="N450" s="182" t="s">
        <v>44</v>
      </c>
      <c r="O450" s="65"/>
      <c r="P450" s="183">
        <f>O450*H450</f>
        <v>0</v>
      </c>
      <c r="Q450" s="183">
        <v>0</v>
      </c>
      <c r="R450" s="183">
        <f>Q450*H450</f>
        <v>0</v>
      </c>
      <c r="S450" s="183">
        <v>0</v>
      </c>
      <c r="T450" s="184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185" t="s">
        <v>129</v>
      </c>
      <c r="AT450" s="185" t="s">
        <v>124</v>
      </c>
      <c r="AU450" s="185" t="s">
        <v>83</v>
      </c>
      <c r="AY450" s="18" t="s">
        <v>122</v>
      </c>
      <c r="BE450" s="186">
        <f>IF(N450="základní",J450,0)</f>
        <v>0</v>
      </c>
      <c r="BF450" s="186">
        <f>IF(N450="snížená",J450,0)</f>
        <v>0</v>
      </c>
      <c r="BG450" s="186">
        <f>IF(N450="zákl. přenesená",J450,0)</f>
        <v>0</v>
      </c>
      <c r="BH450" s="186">
        <f>IF(N450="sníž. přenesená",J450,0)</f>
        <v>0</v>
      </c>
      <c r="BI450" s="186">
        <f>IF(N450="nulová",J450,0)</f>
        <v>0</v>
      </c>
      <c r="BJ450" s="18" t="s">
        <v>81</v>
      </c>
      <c r="BK450" s="186">
        <f>ROUND(I450*H450,2)</f>
        <v>0</v>
      </c>
      <c r="BL450" s="18" t="s">
        <v>129</v>
      </c>
      <c r="BM450" s="185" t="s">
        <v>815</v>
      </c>
    </row>
    <row r="451" spans="1:65" s="2" customFormat="1" ht="29.25">
      <c r="A451" s="35"/>
      <c r="B451" s="36"/>
      <c r="C451" s="37"/>
      <c r="D451" s="187" t="s">
        <v>131</v>
      </c>
      <c r="E451" s="37"/>
      <c r="F451" s="188" t="s">
        <v>528</v>
      </c>
      <c r="G451" s="37"/>
      <c r="H451" s="37"/>
      <c r="I451" s="189"/>
      <c r="J451" s="37"/>
      <c r="K451" s="37"/>
      <c r="L451" s="40"/>
      <c r="M451" s="190"/>
      <c r="N451" s="191"/>
      <c r="O451" s="65"/>
      <c r="P451" s="65"/>
      <c r="Q451" s="65"/>
      <c r="R451" s="65"/>
      <c r="S451" s="65"/>
      <c r="T451" s="66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T451" s="18" t="s">
        <v>131</v>
      </c>
      <c r="AU451" s="18" t="s">
        <v>83</v>
      </c>
    </row>
    <row r="452" spans="1:65" s="2" customFormat="1" ht="11.25">
      <c r="A452" s="35"/>
      <c r="B452" s="36"/>
      <c r="C452" s="37"/>
      <c r="D452" s="192" t="s">
        <v>133</v>
      </c>
      <c r="E452" s="37"/>
      <c r="F452" s="193" t="s">
        <v>529</v>
      </c>
      <c r="G452" s="37"/>
      <c r="H452" s="37"/>
      <c r="I452" s="189"/>
      <c r="J452" s="37"/>
      <c r="K452" s="37"/>
      <c r="L452" s="40"/>
      <c r="M452" s="190"/>
      <c r="N452" s="191"/>
      <c r="O452" s="65"/>
      <c r="P452" s="65"/>
      <c r="Q452" s="65"/>
      <c r="R452" s="65"/>
      <c r="S452" s="65"/>
      <c r="T452" s="66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T452" s="18" t="s">
        <v>133</v>
      </c>
      <c r="AU452" s="18" t="s">
        <v>83</v>
      </c>
    </row>
    <row r="453" spans="1:65" s="13" customFormat="1" ht="11.25">
      <c r="B453" s="194"/>
      <c r="C453" s="195"/>
      <c r="D453" s="187" t="s">
        <v>135</v>
      </c>
      <c r="E453" s="196" t="s">
        <v>28</v>
      </c>
      <c r="F453" s="197" t="s">
        <v>816</v>
      </c>
      <c r="G453" s="195"/>
      <c r="H453" s="198">
        <v>36.076000000000001</v>
      </c>
      <c r="I453" s="199"/>
      <c r="J453" s="195"/>
      <c r="K453" s="195"/>
      <c r="L453" s="200"/>
      <c r="M453" s="201"/>
      <c r="N453" s="202"/>
      <c r="O453" s="202"/>
      <c r="P453" s="202"/>
      <c r="Q453" s="202"/>
      <c r="R453" s="202"/>
      <c r="S453" s="202"/>
      <c r="T453" s="203"/>
      <c r="AT453" s="204" t="s">
        <v>135</v>
      </c>
      <c r="AU453" s="204" t="s">
        <v>83</v>
      </c>
      <c r="AV453" s="13" t="s">
        <v>83</v>
      </c>
      <c r="AW453" s="13" t="s">
        <v>35</v>
      </c>
      <c r="AX453" s="13" t="s">
        <v>73</v>
      </c>
      <c r="AY453" s="204" t="s">
        <v>122</v>
      </c>
    </row>
    <row r="454" spans="1:65" s="14" customFormat="1" ht="11.25">
      <c r="B454" s="205"/>
      <c r="C454" s="206"/>
      <c r="D454" s="187" t="s">
        <v>135</v>
      </c>
      <c r="E454" s="207" t="s">
        <v>28</v>
      </c>
      <c r="F454" s="208" t="s">
        <v>157</v>
      </c>
      <c r="G454" s="206"/>
      <c r="H454" s="209">
        <v>36.076000000000001</v>
      </c>
      <c r="I454" s="210"/>
      <c r="J454" s="206"/>
      <c r="K454" s="206"/>
      <c r="L454" s="211"/>
      <c r="M454" s="212"/>
      <c r="N454" s="213"/>
      <c r="O454" s="213"/>
      <c r="P454" s="213"/>
      <c r="Q454" s="213"/>
      <c r="R454" s="213"/>
      <c r="S454" s="213"/>
      <c r="T454" s="214"/>
      <c r="AT454" s="215" t="s">
        <v>135</v>
      </c>
      <c r="AU454" s="215" t="s">
        <v>83</v>
      </c>
      <c r="AV454" s="14" t="s">
        <v>129</v>
      </c>
      <c r="AW454" s="14" t="s">
        <v>35</v>
      </c>
      <c r="AX454" s="14" t="s">
        <v>81</v>
      </c>
      <c r="AY454" s="215" t="s">
        <v>122</v>
      </c>
    </row>
    <row r="455" spans="1:65" s="2" customFormat="1" ht="44.25" customHeight="1">
      <c r="A455" s="35"/>
      <c r="B455" s="36"/>
      <c r="C455" s="174" t="s">
        <v>817</v>
      </c>
      <c r="D455" s="174" t="s">
        <v>124</v>
      </c>
      <c r="E455" s="175" t="s">
        <v>532</v>
      </c>
      <c r="F455" s="176" t="s">
        <v>533</v>
      </c>
      <c r="G455" s="177" t="s">
        <v>493</v>
      </c>
      <c r="H455" s="178">
        <v>121.532</v>
      </c>
      <c r="I455" s="179"/>
      <c r="J455" s="180">
        <f>ROUND(I455*H455,2)</f>
        <v>0</v>
      </c>
      <c r="K455" s="176" t="s">
        <v>128</v>
      </c>
      <c r="L455" s="40"/>
      <c r="M455" s="181" t="s">
        <v>28</v>
      </c>
      <c r="N455" s="182" t="s">
        <v>44</v>
      </c>
      <c r="O455" s="65"/>
      <c r="P455" s="183">
        <f>O455*H455</f>
        <v>0</v>
      </c>
      <c r="Q455" s="183">
        <v>0</v>
      </c>
      <c r="R455" s="183">
        <f>Q455*H455</f>
        <v>0</v>
      </c>
      <c r="S455" s="183">
        <v>0</v>
      </c>
      <c r="T455" s="184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185" t="s">
        <v>129</v>
      </c>
      <c r="AT455" s="185" t="s">
        <v>124</v>
      </c>
      <c r="AU455" s="185" t="s">
        <v>83</v>
      </c>
      <c r="AY455" s="18" t="s">
        <v>122</v>
      </c>
      <c r="BE455" s="186">
        <f>IF(N455="základní",J455,0)</f>
        <v>0</v>
      </c>
      <c r="BF455" s="186">
        <f>IF(N455="snížená",J455,0)</f>
        <v>0</v>
      </c>
      <c r="BG455" s="186">
        <f>IF(N455="zákl. přenesená",J455,0)</f>
        <v>0</v>
      </c>
      <c r="BH455" s="186">
        <f>IF(N455="sníž. přenesená",J455,0)</f>
        <v>0</v>
      </c>
      <c r="BI455" s="186">
        <f>IF(N455="nulová",J455,0)</f>
        <v>0</v>
      </c>
      <c r="BJ455" s="18" t="s">
        <v>81</v>
      </c>
      <c r="BK455" s="186">
        <f>ROUND(I455*H455,2)</f>
        <v>0</v>
      </c>
      <c r="BL455" s="18" t="s">
        <v>129</v>
      </c>
      <c r="BM455" s="185" t="s">
        <v>818</v>
      </c>
    </row>
    <row r="456" spans="1:65" s="2" customFormat="1" ht="29.25">
      <c r="A456" s="35"/>
      <c r="B456" s="36"/>
      <c r="C456" s="37"/>
      <c r="D456" s="187" t="s">
        <v>131</v>
      </c>
      <c r="E456" s="37"/>
      <c r="F456" s="188" t="s">
        <v>535</v>
      </c>
      <c r="G456" s="37"/>
      <c r="H456" s="37"/>
      <c r="I456" s="189"/>
      <c r="J456" s="37"/>
      <c r="K456" s="37"/>
      <c r="L456" s="40"/>
      <c r="M456" s="190"/>
      <c r="N456" s="191"/>
      <c r="O456" s="65"/>
      <c r="P456" s="65"/>
      <c r="Q456" s="65"/>
      <c r="R456" s="65"/>
      <c r="S456" s="65"/>
      <c r="T456" s="66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T456" s="18" t="s">
        <v>131</v>
      </c>
      <c r="AU456" s="18" t="s">
        <v>83</v>
      </c>
    </row>
    <row r="457" spans="1:65" s="2" customFormat="1" ht="11.25">
      <c r="A457" s="35"/>
      <c r="B457" s="36"/>
      <c r="C457" s="37"/>
      <c r="D457" s="192" t="s">
        <v>133</v>
      </c>
      <c r="E457" s="37"/>
      <c r="F457" s="193" t="s">
        <v>536</v>
      </c>
      <c r="G457" s="37"/>
      <c r="H457" s="37"/>
      <c r="I457" s="189"/>
      <c r="J457" s="37"/>
      <c r="K457" s="37"/>
      <c r="L457" s="40"/>
      <c r="M457" s="190"/>
      <c r="N457" s="191"/>
      <c r="O457" s="65"/>
      <c r="P457" s="65"/>
      <c r="Q457" s="65"/>
      <c r="R457" s="65"/>
      <c r="S457" s="65"/>
      <c r="T457" s="66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T457" s="18" t="s">
        <v>133</v>
      </c>
      <c r="AU457" s="18" t="s">
        <v>83</v>
      </c>
    </row>
    <row r="458" spans="1:65" s="13" customFormat="1" ht="11.25">
      <c r="B458" s="194"/>
      <c r="C458" s="195"/>
      <c r="D458" s="187" t="s">
        <v>135</v>
      </c>
      <c r="E458" s="196" t="s">
        <v>28</v>
      </c>
      <c r="F458" s="197" t="s">
        <v>819</v>
      </c>
      <c r="G458" s="195"/>
      <c r="H458" s="198">
        <v>121.532</v>
      </c>
      <c r="I458" s="199"/>
      <c r="J458" s="195"/>
      <c r="K458" s="195"/>
      <c r="L458" s="200"/>
      <c r="M458" s="201"/>
      <c r="N458" s="202"/>
      <c r="O458" s="202"/>
      <c r="P458" s="202"/>
      <c r="Q458" s="202"/>
      <c r="R458" s="202"/>
      <c r="S458" s="202"/>
      <c r="T458" s="203"/>
      <c r="AT458" s="204" t="s">
        <v>135</v>
      </c>
      <c r="AU458" s="204" t="s">
        <v>83</v>
      </c>
      <c r="AV458" s="13" t="s">
        <v>83</v>
      </c>
      <c r="AW458" s="13" t="s">
        <v>35</v>
      </c>
      <c r="AX458" s="13" t="s">
        <v>73</v>
      </c>
      <c r="AY458" s="204" t="s">
        <v>122</v>
      </c>
    </row>
    <row r="459" spans="1:65" s="14" customFormat="1" ht="11.25">
      <c r="B459" s="205"/>
      <c r="C459" s="206"/>
      <c r="D459" s="187" t="s">
        <v>135</v>
      </c>
      <c r="E459" s="207" t="s">
        <v>28</v>
      </c>
      <c r="F459" s="208" t="s">
        <v>157</v>
      </c>
      <c r="G459" s="206"/>
      <c r="H459" s="209">
        <v>121.532</v>
      </c>
      <c r="I459" s="210"/>
      <c r="J459" s="206"/>
      <c r="K459" s="206"/>
      <c r="L459" s="211"/>
      <c r="M459" s="212"/>
      <c r="N459" s="213"/>
      <c r="O459" s="213"/>
      <c r="P459" s="213"/>
      <c r="Q459" s="213"/>
      <c r="R459" s="213"/>
      <c r="S459" s="213"/>
      <c r="T459" s="214"/>
      <c r="AT459" s="215" t="s">
        <v>135</v>
      </c>
      <c r="AU459" s="215" t="s">
        <v>83</v>
      </c>
      <c r="AV459" s="14" t="s">
        <v>129</v>
      </c>
      <c r="AW459" s="14" t="s">
        <v>35</v>
      </c>
      <c r="AX459" s="14" t="s">
        <v>81</v>
      </c>
      <c r="AY459" s="215" t="s">
        <v>122</v>
      </c>
    </row>
    <row r="460" spans="1:65" s="2" customFormat="1" ht="44.25" customHeight="1">
      <c r="A460" s="35"/>
      <c r="B460" s="36"/>
      <c r="C460" s="174" t="s">
        <v>820</v>
      </c>
      <c r="D460" s="174" t="s">
        <v>124</v>
      </c>
      <c r="E460" s="175" t="s">
        <v>539</v>
      </c>
      <c r="F460" s="176" t="s">
        <v>540</v>
      </c>
      <c r="G460" s="177" t="s">
        <v>493</v>
      </c>
      <c r="H460" s="178">
        <v>545.55399999999997</v>
      </c>
      <c r="I460" s="179"/>
      <c r="J460" s="180">
        <f>ROUND(I460*H460,2)</f>
        <v>0</v>
      </c>
      <c r="K460" s="176" t="s">
        <v>128</v>
      </c>
      <c r="L460" s="40"/>
      <c r="M460" s="181" t="s">
        <v>28</v>
      </c>
      <c r="N460" s="182" t="s">
        <v>44</v>
      </c>
      <c r="O460" s="65"/>
      <c r="P460" s="183">
        <f>O460*H460</f>
        <v>0</v>
      </c>
      <c r="Q460" s="183">
        <v>0</v>
      </c>
      <c r="R460" s="183">
        <f>Q460*H460</f>
        <v>0</v>
      </c>
      <c r="S460" s="183">
        <v>0</v>
      </c>
      <c r="T460" s="184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185" t="s">
        <v>129</v>
      </c>
      <c r="AT460" s="185" t="s">
        <v>124</v>
      </c>
      <c r="AU460" s="185" t="s">
        <v>83</v>
      </c>
      <c r="AY460" s="18" t="s">
        <v>122</v>
      </c>
      <c r="BE460" s="186">
        <f>IF(N460="základní",J460,0)</f>
        <v>0</v>
      </c>
      <c r="BF460" s="186">
        <f>IF(N460="snížená",J460,0)</f>
        <v>0</v>
      </c>
      <c r="BG460" s="186">
        <f>IF(N460="zákl. přenesená",J460,0)</f>
        <v>0</v>
      </c>
      <c r="BH460" s="186">
        <f>IF(N460="sníž. přenesená",J460,0)</f>
        <v>0</v>
      </c>
      <c r="BI460" s="186">
        <f>IF(N460="nulová",J460,0)</f>
        <v>0</v>
      </c>
      <c r="BJ460" s="18" t="s">
        <v>81</v>
      </c>
      <c r="BK460" s="186">
        <f>ROUND(I460*H460,2)</f>
        <v>0</v>
      </c>
      <c r="BL460" s="18" t="s">
        <v>129</v>
      </c>
      <c r="BM460" s="185" t="s">
        <v>821</v>
      </c>
    </row>
    <row r="461" spans="1:65" s="2" customFormat="1" ht="29.25">
      <c r="A461" s="35"/>
      <c r="B461" s="36"/>
      <c r="C461" s="37"/>
      <c r="D461" s="187" t="s">
        <v>131</v>
      </c>
      <c r="E461" s="37"/>
      <c r="F461" s="188" t="s">
        <v>542</v>
      </c>
      <c r="G461" s="37"/>
      <c r="H461" s="37"/>
      <c r="I461" s="189"/>
      <c r="J461" s="37"/>
      <c r="K461" s="37"/>
      <c r="L461" s="40"/>
      <c r="M461" s="190"/>
      <c r="N461" s="191"/>
      <c r="O461" s="65"/>
      <c r="P461" s="65"/>
      <c r="Q461" s="65"/>
      <c r="R461" s="65"/>
      <c r="S461" s="65"/>
      <c r="T461" s="66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T461" s="18" t="s">
        <v>131</v>
      </c>
      <c r="AU461" s="18" t="s">
        <v>83</v>
      </c>
    </row>
    <row r="462" spans="1:65" s="2" customFormat="1" ht="11.25">
      <c r="A462" s="35"/>
      <c r="B462" s="36"/>
      <c r="C462" s="37"/>
      <c r="D462" s="192" t="s">
        <v>133</v>
      </c>
      <c r="E462" s="37"/>
      <c r="F462" s="193" t="s">
        <v>543</v>
      </c>
      <c r="G462" s="37"/>
      <c r="H462" s="37"/>
      <c r="I462" s="189"/>
      <c r="J462" s="37"/>
      <c r="K462" s="37"/>
      <c r="L462" s="40"/>
      <c r="M462" s="190"/>
      <c r="N462" s="191"/>
      <c r="O462" s="65"/>
      <c r="P462" s="65"/>
      <c r="Q462" s="65"/>
      <c r="R462" s="65"/>
      <c r="S462" s="65"/>
      <c r="T462" s="66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T462" s="18" t="s">
        <v>133</v>
      </c>
      <c r="AU462" s="18" t="s">
        <v>83</v>
      </c>
    </row>
    <row r="463" spans="1:65" s="13" customFormat="1" ht="11.25">
      <c r="B463" s="194"/>
      <c r="C463" s="195"/>
      <c r="D463" s="187" t="s">
        <v>135</v>
      </c>
      <c r="E463" s="196" t="s">
        <v>28</v>
      </c>
      <c r="F463" s="197" t="s">
        <v>822</v>
      </c>
      <c r="G463" s="195"/>
      <c r="H463" s="198">
        <v>317.64600000000002</v>
      </c>
      <c r="I463" s="199"/>
      <c r="J463" s="195"/>
      <c r="K463" s="195"/>
      <c r="L463" s="200"/>
      <c r="M463" s="201"/>
      <c r="N463" s="202"/>
      <c r="O463" s="202"/>
      <c r="P463" s="202"/>
      <c r="Q463" s="202"/>
      <c r="R463" s="202"/>
      <c r="S463" s="202"/>
      <c r="T463" s="203"/>
      <c r="AT463" s="204" t="s">
        <v>135</v>
      </c>
      <c r="AU463" s="204" t="s">
        <v>83</v>
      </c>
      <c r="AV463" s="13" t="s">
        <v>83</v>
      </c>
      <c r="AW463" s="13" t="s">
        <v>35</v>
      </c>
      <c r="AX463" s="13" t="s">
        <v>73</v>
      </c>
      <c r="AY463" s="204" t="s">
        <v>122</v>
      </c>
    </row>
    <row r="464" spans="1:65" s="13" customFormat="1" ht="11.25">
      <c r="B464" s="194"/>
      <c r="C464" s="195"/>
      <c r="D464" s="187" t="s">
        <v>135</v>
      </c>
      <c r="E464" s="196" t="s">
        <v>28</v>
      </c>
      <c r="F464" s="197" t="s">
        <v>823</v>
      </c>
      <c r="G464" s="195"/>
      <c r="H464" s="198">
        <v>227.90799999999999</v>
      </c>
      <c r="I464" s="199"/>
      <c r="J464" s="195"/>
      <c r="K464" s="195"/>
      <c r="L464" s="200"/>
      <c r="M464" s="201"/>
      <c r="N464" s="202"/>
      <c r="O464" s="202"/>
      <c r="P464" s="202"/>
      <c r="Q464" s="202"/>
      <c r="R464" s="202"/>
      <c r="S464" s="202"/>
      <c r="T464" s="203"/>
      <c r="AT464" s="204" t="s">
        <v>135</v>
      </c>
      <c r="AU464" s="204" t="s">
        <v>83</v>
      </c>
      <c r="AV464" s="13" t="s">
        <v>83</v>
      </c>
      <c r="AW464" s="13" t="s">
        <v>35</v>
      </c>
      <c r="AX464" s="13" t="s">
        <v>73</v>
      </c>
      <c r="AY464" s="204" t="s">
        <v>122</v>
      </c>
    </row>
    <row r="465" spans="1:65" s="14" customFormat="1" ht="11.25">
      <c r="B465" s="205"/>
      <c r="C465" s="206"/>
      <c r="D465" s="187" t="s">
        <v>135</v>
      </c>
      <c r="E465" s="207" t="s">
        <v>28</v>
      </c>
      <c r="F465" s="208" t="s">
        <v>157</v>
      </c>
      <c r="G465" s="206"/>
      <c r="H465" s="209">
        <v>545.55399999999997</v>
      </c>
      <c r="I465" s="210"/>
      <c r="J465" s="206"/>
      <c r="K465" s="206"/>
      <c r="L465" s="211"/>
      <c r="M465" s="212"/>
      <c r="N465" s="213"/>
      <c r="O465" s="213"/>
      <c r="P465" s="213"/>
      <c r="Q465" s="213"/>
      <c r="R465" s="213"/>
      <c r="S465" s="213"/>
      <c r="T465" s="214"/>
      <c r="AT465" s="215" t="s">
        <v>135</v>
      </c>
      <c r="AU465" s="215" t="s">
        <v>83</v>
      </c>
      <c r="AV465" s="14" t="s">
        <v>129</v>
      </c>
      <c r="AW465" s="14" t="s">
        <v>35</v>
      </c>
      <c r="AX465" s="14" t="s">
        <v>81</v>
      </c>
      <c r="AY465" s="215" t="s">
        <v>122</v>
      </c>
    </row>
    <row r="466" spans="1:65" s="12" customFormat="1" ht="22.9" customHeight="1">
      <c r="B466" s="158"/>
      <c r="C466" s="159"/>
      <c r="D466" s="160" t="s">
        <v>72</v>
      </c>
      <c r="E466" s="172" t="s">
        <v>546</v>
      </c>
      <c r="F466" s="172" t="s">
        <v>547</v>
      </c>
      <c r="G466" s="159"/>
      <c r="H466" s="159"/>
      <c r="I466" s="162"/>
      <c r="J466" s="173">
        <f>BK466</f>
        <v>0</v>
      </c>
      <c r="K466" s="159"/>
      <c r="L466" s="164"/>
      <c r="M466" s="165"/>
      <c r="N466" s="166"/>
      <c r="O466" s="166"/>
      <c r="P466" s="167">
        <f>SUM(P467:P469)</f>
        <v>0</v>
      </c>
      <c r="Q466" s="166"/>
      <c r="R466" s="167">
        <f>SUM(R467:R469)</f>
        <v>0</v>
      </c>
      <c r="S466" s="166"/>
      <c r="T466" s="168">
        <f>SUM(T467:T469)</f>
        <v>0</v>
      </c>
      <c r="AR466" s="169" t="s">
        <v>81</v>
      </c>
      <c r="AT466" s="170" t="s">
        <v>72</v>
      </c>
      <c r="AU466" s="170" t="s">
        <v>81</v>
      </c>
      <c r="AY466" s="169" t="s">
        <v>122</v>
      </c>
      <c r="BK466" s="171">
        <f>SUM(BK467:BK469)</f>
        <v>0</v>
      </c>
    </row>
    <row r="467" spans="1:65" s="2" customFormat="1" ht="33" customHeight="1">
      <c r="A467" s="35"/>
      <c r="B467" s="36"/>
      <c r="C467" s="174" t="s">
        <v>824</v>
      </c>
      <c r="D467" s="174" t="s">
        <v>124</v>
      </c>
      <c r="E467" s="175" t="s">
        <v>549</v>
      </c>
      <c r="F467" s="176" t="s">
        <v>550</v>
      </c>
      <c r="G467" s="177" t="s">
        <v>493</v>
      </c>
      <c r="H467" s="178">
        <v>295.06299999999999</v>
      </c>
      <c r="I467" s="179"/>
      <c r="J467" s="180">
        <f>ROUND(I467*H467,2)</f>
        <v>0</v>
      </c>
      <c r="K467" s="176" t="s">
        <v>128</v>
      </c>
      <c r="L467" s="40"/>
      <c r="M467" s="181" t="s">
        <v>28</v>
      </c>
      <c r="N467" s="182" t="s">
        <v>44</v>
      </c>
      <c r="O467" s="65"/>
      <c r="P467" s="183">
        <f>O467*H467</f>
        <v>0</v>
      </c>
      <c r="Q467" s="183">
        <v>0</v>
      </c>
      <c r="R467" s="183">
        <f>Q467*H467</f>
        <v>0</v>
      </c>
      <c r="S467" s="183">
        <v>0</v>
      </c>
      <c r="T467" s="184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185" t="s">
        <v>129</v>
      </c>
      <c r="AT467" s="185" t="s">
        <v>124</v>
      </c>
      <c r="AU467" s="185" t="s">
        <v>83</v>
      </c>
      <c r="AY467" s="18" t="s">
        <v>122</v>
      </c>
      <c r="BE467" s="186">
        <f>IF(N467="základní",J467,0)</f>
        <v>0</v>
      </c>
      <c r="BF467" s="186">
        <f>IF(N467="snížená",J467,0)</f>
        <v>0</v>
      </c>
      <c r="BG467" s="186">
        <f>IF(N467="zákl. přenesená",J467,0)</f>
        <v>0</v>
      </c>
      <c r="BH467" s="186">
        <f>IF(N467="sníž. přenesená",J467,0)</f>
        <v>0</v>
      </c>
      <c r="BI467" s="186">
        <f>IF(N467="nulová",J467,0)</f>
        <v>0</v>
      </c>
      <c r="BJ467" s="18" t="s">
        <v>81</v>
      </c>
      <c r="BK467" s="186">
        <f>ROUND(I467*H467,2)</f>
        <v>0</v>
      </c>
      <c r="BL467" s="18" t="s">
        <v>129</v>
      </c>
      <c r="BM467" s="185" t="s">
        <v>825</v>
      </c>
    </row>
    <row r="468" spans="1:65" s="2" customFormat="1" ht="29.25">
      <c r="A468" s="35"/>
      <c r="B468" s="36"/>
      <c r="C468" s="37"/>
      <c r="D468" s="187" t="s">
        <v>131</v>
      </c>
      <c r="E468" s="37"/>
      <c r="F468" s="188" t="s">
        <v>552</v>
      </c>
      <c r="G468" s="37"/>
      <c r="H468" s="37"/>
      <c r="I468" s="189"/>
      <c r="J468" s="37"/>
      <c r="K468" s="37"/>
      <c r="L468" s="40"/>
      <c r="M468" s="190"/>
      <c r="N468" s="191"/>
      <c r="O468" s="65"/>
      <c r="P468" s="65"/>
      <c r="Q468" s="65"/>
      <c r="R468" s="65"/>
      <c r="S468" s="65"/>
      <c r="T468" s="66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T468" s="18" t="s">
        <v>131</v>
      </c>
      <c r="AU468" s="18" t="s">
        <v>83</v>
      </c>
    </row>
    <row r="469" spans="1:65" s="2" customFormat="1" ht="11.25">
      <c r="A469" s="35"/>
      <c r="B469" s="36"/>
      <c r="C469" s="37"/>
      <c r="D469" s="192" t="s">
        <v>133</v>
      </c>
      <c r="E469" s="37"/>
      <c r="F469" s="193" t="s">
        <v>553</v>
      </c>
      <c r="G469" s="37"/>
      <c r="H469" s="37"/>
      <c r="I469" s="189"/>
      <c r="J469" s="37"/>
      <c r="K469" s="37"/>
      <c r="L469" s="40"/>
      <c r="M469" s="190"/>
      <c r="N469" s="191"/>
      <c r="O469" s="65"/>
      <c r="P469" s="65"/>
      <c r="Q469" s="65"/>
      <c r="R469" s="65"/>
      <c r="S469" s="65"/>
      <c r="T469" s="66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T469" s="18" t="s">
        <v>133</v>
      </c>
      <c r="AU469" s="18" t="s">
        <v>83</v>
      </c>
    </row>
    <row r="470" spans="1:65" s="12" customFormat="1" ht="25.9" customHeight="1">
      <c r="B470" s="158"/>
      <c r="C470" s="159"/>
      <c r="D470" s="160" t="s">
        <v>72</v>
      </c>
      <c r="E470" s="161" t="s">
        <v>554</v>
      </c>
      <c r="F470" s="161" t="s">
        <v>555</v>
      </c>
      <c r="G470" s="159"/>
      <c r="H470" s="159"/>
      <c r="I470" s="162"/>
      <c r="J470" s="163">
        <f>BK470</f>
        <v>0</v>
      </c>
      <c r="K470" s="159"/>
      <c r="L470" s="164"/>
      <c r="M470" s="165"/>
      <c r="N470" s="166"/>
      <c r="O470" s="166"/>
      <c r="P470" s="167">
        <f>P471+P487+P496</f>
        <v>0</v>
      </c>
      <c r="Q470" s="166"/>
      <c r="R470" s="167">
        <f>R471+R487+R496</f>
        <v>0</v>
      </c>
      <c r="S470" s="166"/>
      <c r="T470" s="168">
        <f>T471+T487+T496</f>
        <v>0</v>
      </c>
      <c r="AR470" s="169" t="s">
        <v>158</v>
      </c>
      <c r="AT470" s="170" t="s">
        <v>72</v>
      </c>
      <c r="AU470" s="170" t="s">
        <v>73</v>
      </c>
      <c r="AY470" s="169" t="s">
        <v>122</v>
      </c>
      <c r="BK470" s="171">
        <f>BK471+BK487+BK496</f>
        <v>0</v>
      </c>
    </row>
    <row r="471" spans="1:65" s="12" customFormat="1" ht="22.9" customHeight="1">
      <c r="B471" s="158"/>
      <c r="C471" s="159"/>
      <c r="D471" s="160" t="s">
        <v>72</v>
      </c>
      <c r="E471" s="172" t="s">
        <v>556</v>
      </c>
      <c r="F471" s="172" t="s">
        <v>557</v>
      </c>
      <c r="G471" s="159"/>
      <c r="H471" s="159"/>
      <c r="I471" s="162"/>
      <c r="J471" s="173">
        <f>BK471</f>
        <v>0</v>
      </c>
      <c r="K471" s="159"/>
      <c r="L471" s="164"/>
      <c r="M471" s="165"/>
      <c r="N471" s="166"/>
      <c r="O471" s="166"/>
      <c r="P471" s="167">
        <f>SUM(P472:P486)</f>
        <v>0</v>
      </c>
      <c r="Q471" s="166"/>
      <c r="R471" s="167">
        <f>SUM(R472:R486)</f>
        <v>0</v>
      </c>
      <c r="S471" s="166"/>
      <c r="T471" s="168">
        <f>SUM(T472:T486)</f>
        <v>0</v>
      </c>
      <c r="AR471" s="169" t="s">
        <v>158</v>
      </c>
      <c r="AT471" s="170" t="s">
        <v>72</v>
      </c>
      <c r="AU471" s="170" t="s">
        <v>81</v>
      </c>
      <c r="AY471" s="169" t="s">
        <v>122</v>
      </c>
      <c r="BK471" s="171">
        <f>SUM(BK472:BK486)</f>
        <v>0</v>
      </c>
    </row>
    <row r="472" spans="1:65" s="2" customFormat="1" ht="16.5" customHeight="1">
      <c r="A472" s="35"/>
      <c r="B472" s="36"/>
      <c r="C472" s="174" t="s">
        <v>826</v>
      </c>
      <c r="D472" s="174" t="s">
        <v>124</v>
      </c>
      <c r="E472" s="175" t="s">
        <v>559</v>
      </c>
      <c r="F472" s="176" t="s">
        <v>560</v>
      </c>
      <c r="G472" s="177" t="s">
        <v>561</v>
      </c>
      <c r="H472" s="178">
        <v>1</v>
      </c>
      <c r="I472" s="179"/>
      <c r="J472" s="180">
        <f>ROUND(I472*H472,2)</f>
        <v>0</v>
      </c>
      <c r="K472" s="176" t="s">
        <v>128</v>
      </c>
      <c r="L472" s="40"/>
      <c r="M472" s="181" t="s">
        <v>28</v>
      </c>
      <c r="N472" s="182" t="s">
        <v>44</v>
      </c>
      <c r="O472" s="65"/>
      <c r="P472" s="183">
        <f>O472*H472</f>
        <v>0</v>
      </c>
      <c r="Q472" s="183">
        <v>0</v>
      </c>
      <c r="R472" s="183">
        <f>Q472*H472</f>
        <v>0</v>
      </c>
      <c r="S472" s="183">
        <v>0</v>
      </c>
      <c r="T472" s="184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185" t="s">
        <v>562</v>
      </c>
      <c r="AT472" s="185" t="s">
        <v>124</v>
      </c>
      <c r="AU472" s="185" t="s">
        <v>83</v>
      </c>
      <c r="AY472" s="18" t="s">
        <v>122</v>
      </c>
      <c r="BE472" s="186">
        <f>IF(N472="základní",J472,0)</f>
        <v>0</v>
      </c>
      <c r="BF472" s="186">
        <f>IF(N472="snížená",J472,0)</f>
        <v>0</v>
      </c>
      <c r="BG472" s="186">
        <f>IF(N472="zákl. přenesená",J472,0)</f>
        <v>0</v>
      </c>
      <c r="BH472" s="186">
        <f>IF(N472="sníž. přenesená",J472,0)</f>
        <v>0</v>
      </c>
      <c r="BI472" s="186">
        <f>IF(N472="nulová",J472,0)</f>
        <v>0</v>
      </c>
      <c r="BJ472" s="18" t="s">
        <v>81</v>
      </c>
      <c r="BK472" s="186">
        <f>ROUND(I472*H472,2)</f>
        <v>0</v>
      </c>
      <c r="BL472" s="18" t="s">
        <v>562</v>
      </c>
      <c r="BM472" s="185" t="s">
        <v>827</v>
      </c>
    </row>
    <row r="473" spans="1:65" s="2" customFormat="1" ht="11.25">
      <c r="A473" s="35"/>
      <c r="B473" s="36"/>
      <c r="C473" s="37"/>
      <c r="D473" s="187" t="s">
        <v>131</v>
      </c>
      <c r="E473" s="37"/>
      <c r="F473" s="188" t="s">
        <v>560</v>
      </c>
      <c r="G473" s="37"/>
      <c r="H473" s="37"/>
      <c r="I473" s="189"/>
      <c r="J473" s="37"/>
      <c r="K473" s="37"/>
      <c r="L473" s="40"/>
      <c r="M473" s="190"/>
      <c r="N473" s="191"/>
      <c r="O473" s="65"/>
      <c r="P473" s="65"/>
      <c r="Q473" s="65"/>
      <c r="R473" s="65"/>
      <c r="S473" s="65"/>
      <c r="T473" s="66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T473" s="18" t="s">
        <v>131</v>
      </c>
      <c r="AU473" s="18" t="s">
        <v>83</v>
      </c>
    </row>
    <row r="474" spans="1:65" s="2" customFormat="1" ht="11.25">
      <c r="A474" s="35"/>
      <c r="B474" s="36"/>
      <c r="C474" s="37"/>
      <c r="D474" s="192" t="s">
        <v>133</v>
      </c>
      <c r="E474" s="37"/>
      <c r="F474" s="193" t="s">
        <v>564</v>
      </c>
      <c r="G474" s="37"/>
      <c r="H474" s="37"/>
      <c r="I474" s="189"/>
      <c r="J474" s="37"/>
      <c r="K474" s="37"/>
      <c r="L474" s="40"/>
      <c r="M474" s="190"/>
      <c r="N474" s="191"/>
      <c r="O474" s="65"/>
      <c r="P474" s="65"/>
      <c r="Q474" s="65"/>
      <c r="R474" s="65"/>
      <c r="S474" s="65"/>
      <c r="T474" s="66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T474" s="18" t="s">
        <v>133</v>
      </c>
      <c r="AU474" s="18" t="s">
        <v>83</v>
      </c>
    </row>
    <row r="475" spans="1:65" s="2" customFormat="1" ht="16.5" customHeight="1">
      <c r="A475" s="35"/>
      <c r="B475" s="36"/>
      <c r="C475" s="174" t="s">
        <v>828</v>
      </c>
      <c r="D475" s="174" t="s">
        <v>124</v>
      </c>
      <c r="E475" s="175" t="s">
        <v>566</v>
      </c>
      <c r="F475" s="176" t="s">
        <v>567</v>
      </c>
      <c r="G475" s="177" t="s">
        <v>561</v>
      </c>
      <c r="H475" s="178">
        <v>1</v>
      </c>
      <c r="I475" s="179"/>
      <c r="J475" s="180">
        <f>ROUND(I475*H475,2)</f>
        <v>0</v>
      </c>
      <c r="K475" s="176" t="s">
        <v>128</v>
      </c>
      <c r="L475" s="40"/>
      <c r="M475" s="181" t="s">
        <v>28</v>
      </c>
      <c r="N475" s="182" t="s">
        <v>44</v>
      </c>
      <c r="O475" s="65"/>
      <c r="P475" s="183">
        <f>O475*H475</f>
        <v>0</v>
      </c>
      <c r="Q475" s="183">
        <v>0</v>
      </c>
      <c r="R475" s="183">
        <f>Q475*H475</f>
        <v>0</v>
      </c>
      <c r="S475" s="183">
        <v>0</v>
      </c>
      <c r="T475" s="184">
        <f>S475*H475</f>
        <v>0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185" t="s">
        <v>562</v>
      </c>
      <c r="AT475" s="185" t="s">
        <v>124</v>
      </c>
      <c r="AU475" s="185" t="s">
        <v>83</v>
      </c>
      <c r="AY475" s="18" t="s">
        <v>122</v>
      </c>
      <c r="BE475" s="186">
        <f>IF(N475="základní",J475,0)</f>
        <v>0</v>
      </c>
      <c r="BF475" s="186">
        <f>IF(N475="snížená",J475,0)</f>
        <v>0</v>
      </c>
      <c r="BG475" s="186">
        <f>IF(N475="zákl. přenesená",J475,0)</f>
        <v>0</v>
      </c>
      <c r="BH475" s="186">
        <f>IF(N475="sníž. přenesená",J475,0)</f>
        <v>0</v>
      </c>
      <c r="BI475" s="186">
        <f>IF(N475="nulová",J475,0)</f>
        <v>0</v>
      </c>
      <c r="BJ475" s="18" t="s">
        <v>81</v>
      </c>
      <c r="BK475" s="186">
        <f>ROUND(I475*H475,2)</f>
        <v>0</v>
      </c>
      <c r="BL475" s="18" t="s">
        <v>562</v>
      </c>
      <c r="BM475" s="185" t="s">
        <v>829</v>
      </c>
    </row>
    <row r="476" spans="1:65" s="2" customFormat="1" ht="29.25">
      <c r="A476" s="35"/>
      <c r="B476" s="36"/>
      <c r="C476" s="37"/>
      <c r="D476" s="187" t="s">
        <v>131</v>
      </c>
      <c r="E476" s="37"/>
      <c r="F476" s="188" t="s">
        <v>569</v>
      </c>
      <c r="G476" s="37"/>
      <c r="H476" s="37"/>
      <c r="I476" s="189"/>
      <c r="J476" s="37"/>
      <c r="K476" s="37"/>
      <c r="L476" s="40"/>
      <c r="M476" s="190"/>
      <c r="N476" s="191"/>
      <c r="O476" s="65"/>
      <c r="P476" s="65"/>
      <c r="Q476" s="65"/>
      <c r="R476" s="65"/>
      <c r="S476" s="65"/>
      <c r="T476" s="66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T476" s="18" t="s">
        <v>131</v>
      </c>
      <c r="AU476" s="18" t="s">
        <v>83</v>
      </c>
    </row>
    <row r="477" spans="1:65" s="2" customFormat="1" ht="11.25">
      <c r="A477" s="35"/>
      <c r="B477" s="36"/>
      <c r="C477" s="37"/>
      <c r="D477" s="192" t="s">
        <v>133</v>
      </c>
      <c r="E477" s="37"/>
      <c r="F477" s="193" t="s">
        <v>570</v>
      </c>
      <c r="G477" s="37"/>
      <c r="H477" s="37"/>
      <c r="I477" s="189"/>
      <c r="J477" s="37"/>
      <c r="K477" s="37"/>
      <c r="L477" s="40"/>
      <c r="M477" s="190"/>
      <c r="N477" s="191"/>
      <c r="O477" s="65"/>
      <c r="P477" s="65"/>
      <c r="Q477" s="65"/>
      <c r="R477" s="65"/>
      <c r="S477" s="65"/>
      <c r="T477" s="66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T477" s="18" t="s">
        <v>133</v>
      </c>
      <c r="AU477" s="18" t="s">
        <v>83</v>
      </c>
    </row>
    <row r="478" spans="1:65" s="2" customFormat="1" ht="87.75">
      <c r="A478" s="35"/>
      <c r="B478" s="36"/>
      <c r="C478" s="37"/>
      <c r="D478" s="187" t="s">
        <v>164</v>
      </c>
      <c r="E478" s="37"/>
      <c r="F478" s="216" t="s">
        <v>571</v>
      </c>
      <c r="G478" s="37"/>
      <c r="H478" s="37"/>
      <c r="I478" s="189"/>
      <c r="J478" s="37"/>
      <c r="K478" s="37"/>
      <c r="L478" s="40"/>
      <c r="M478" s="190"/>
      <c r="N478" s="191"/>
      <c r="O478" s="65"/>
      <c r="P478" s="65"/>
      <c r="Q478" s="65"/>
      <c r="R478" s="65"/>
      <c r="S478" s="65"/>
      <c r="T478" s="66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T478" s="18" t="s">
        <v>164</v>
      </c>
      <c r="AU478" s="18" t="s">
        <v>83</v>
      </c>
    </row>
    <row r="479" spans="1:65" s="2" customFormat="1" ht="16.5" customHeight="1">
      <c r="A479" s="35"/>
      <c r="B479" s="36"/>
      <c r="C479" s="174" t="s">
        <v>830</v>
      </c>
      <c r="D479" s="174" t="s">
        <v>124</v>
      </c>
      <c r="E479" s="175" t="s">
        <v>573</v>
      </c>
      <c r="F479" s="176" t="s">
        <v>574</v>
      </c>
      <c r="G479" s="177" t="s">
        <v>561</v>
      </c>
      <c r="H479" s="178">
        <v>1</v>
      </c>
      <c r="I479" s="179"/>
      <c r="J479" s="180">
        <f>ROUND(I479*H479,2)</f>
        <v>0</v>
      </c>
      <c r="K479" s="176" t="s">
        <v>128</v>
      </c>
      <c r="L479" s="40"/>
      <c r="M479" s="181" t="s">
        <v>28</v>
      </c>
      <c r="N479" s="182" t="s">
        <v>44</v>
      </c>
      <c r="O479" s="65"/>
      <c r="P479" s="183">
        <f>O479*H479</f>
        <v>0</v>
      </c>
      <c r="Q479" s="183">
        <v>0</v>
      </c>
      <c r="R479" s="183">
        <f>Q479*H479</f>
        <v>0</v>
      </c>
      <c r="S479" s="183">
        <v>0</v>
      </c>
      <c r="T479" s="184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185" t="s">
        <v>562</v>
      </c>
      <c r="AT479" s="185" t="s">
        <v>124</v>
      </c>
      <c r="AU479" s="185" t="s">
        <v>83</v>
      </c>
      <c r="AY479" s="18" t="s">
        <v>122</v>
      </c>
      <c r="BE479" s="186">
        <f>IF(N479="základní",J479,0)</f>
        <v>0</v>
      </c>
      <c r="BF479" s="186">
        <f>IF(N479="snížená",J479,0)</f>
        <v>0</v>
      </c>
      <c r="BG479" s="186">
        <f>IF(N479="zákl. přenesená",J479,0)</f>
        <v>0</v>
      </c>
      <c r="BH479" s="186">
        <f>IF(N479="sníž. přenesená",J479,0)</f>
        <v>0</v>
      </c>
      <c r="BI479" s="186">
        <f>IF(N479="nulová",J479,0)</f>
        <v>0</v>
      </c>
      <c r="BJ479" s="18" t="s">
        <v>81</v>
      </c>
      <c r="BK479" s="186">
        <f>ROUND(I479*H479,2)</f>
        <v>0</v>
      </c>
      <c r="BL479" s="18" t="s">
        <v>562</v>
      </c>
      <c r="BM479" s="185" t="s">
        <v>831</v>
      </c>
    </row>
    <row r="480" spans="1:65" s="2" customFormat="1" ht="11.25">
      <c r="A480" s="35"/>
      <c r="B480" s="36"/>
      <c r="C480" s="37"/>
      <c r="D480" s="187" t="s">
        <v>131</v>
      </c>
      <c r="E480" s="37"/>
      <c r="F480" s="188" t="s">
        <v>574</v>
      </c>
      <c r="G480" s="37"/>
      <c r="H480" s="37"/>
      <c r="I480" s="189"/>
      <c r="J480" s="37"/>
      <c r="K480" s="37"/>
      <c r="L480" s="40"/>
      <c r="M480" s="190"/>
      <c r="N480" s="191"/>
      <c r="O480" s="65"/>
      <c r="P480" s="65"/>
      <c r="Q480" s="65"/>
      <c r="R480" s="65"/>
      <c r="S480" s="65"/>
      <c r="T480" s="66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T480" s="18" t="s">
        <v>131</v>
      </c>
      <c r="AU480" s="18" t="s">
        <v>83</v>
      </c>
    </row>
    <row r="481" spans="1:65" s="2" customFormat="1" ht="11.25">
      <c r="A481" s="35"/>
      <c r="B481" s="36"/>
      <c r="C481" s="37"/>
      <c r="D481" s="192" t="s">
        <v>133</v>
      </c>
      <c r="E481" s="37"/>
      <c r="F481" s="193" t="s">
        <v>576</v>
      </c>
      <c r="G481" s="37"/>
      <c r="H481" s="37"/>
      <c r="I481" s="189"/>
      <c r="J481" s="37"/>
      <c r="K481" s="37"/>
      <c r="L481" s="40"/>
      <c r="M481" s="190"/>
      <c r="N481" s="191"/>
      <c r="O481" s="65"/>
      <c r="P481" s="65"/>
      <c r="Q481" s="65"/>
      <c r="R481" s="65"/>
      <c r="S481" s="65"/>
      <c r="T481" s="66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T481" s="18" t="s">
        <v>133</v>
      </c>
      <c r="AU481" s="18" t="s">
        <v>83</v>
      </c>
    </row>
    <row r="482" spans="1:65" s="2" customFormat="1" ht="29.25">
      <c r="A482" s="35"/>
      <c r="B482" s="36"/>
      <c r="C482" s="37"/>
      <c r="D482" s="187" t="s">
        <v>164</v>
      </c>
      <c r="E482" s="37"/>
      <c r="F482" s="216" t="s">
        <v>577</v>
      </c>
      <c r="G482" s="37"/>
      <c r="H482" s="37"/>
      <c r="I482" s="189"/>
      <c r="J482" s="37"/>
      <c r="K482" s="37"/>
      <c r="L482" s="40"/>
      <c r="M482" s="190"/>
      <c r="N482" s="191"/>
      <c r="O482" s="65"/>
      <c r="P482" s="65"/>
      <c r="Q482" s="65"/>
      <c r="R482" s="65"/>
      <c r="S482" s="65"/>
      <c r="T482" s="66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T482" s="18" t="s">
        <v>164</v>
      </c>
      <c r="AU482" s="18" t="s">
        <v>83</v>
      </c>
    </row>
    <row r="483" spans="1:65" s="2" customFormat="1" ht="16.5" customHeight="1">
      <c r="A483" s="35"/>
      <c r="B483" s="36"/>
      <c r="C483" s="174" t="s">
        <v>832</v>
      </c>
      <c r="D483" s="174" t="s">
        <v>124</v>
      </c>
      <c r="E483" s="175" t="s">
        <v>579</v>
      </c>
      <c r="F483" s="176" t="s">
        <v>580</v>
      </c>
      <c r="G483" s="177" t="s">
        <v>561</v>
      </c>
      <c r="H483" s="178">
        <v>1</v>
      </c>
      <c r="I483" s="179"/>
      <c r="J483" s="180">
        <f>ROUND(I483*H483,2)</f>
        <v>0</v>
      </c>
      <c r="K483" s="176" t="s">
        <v>128</v>
      </c>
      <c r="L483" s="40"/>
      <c r="M483" s="181" t="s">
        <v>28</v>
      </c>
      <c r="N483" s="182" t="s">
        <v>44</v>
      </c>
      <c r="O483" s="65"/>
      <c r="P483" s="183">
        <f>O483*H483</f>
        <v>0</v>
      </c>
      <c r="Q483" s="183">
        <v>0</v>
      </c>
      <c r="R483" s="183">
        <f>Q483*H483</f>
        <v>0</v>
      </c>
      <c r="S483" s="183">
        <v>0</v>
      </c>
      <c r="T483" s="184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185" t="s">
        <v>562</v>
      </c>
      <c r="AT483" s="185" t="s">
        <v>124</v>
      </c>
      <c r="AU483" s="185" t="s">
        <v>83</v>
      </c>
      <c r="AY483" s="18" t="s">
        <v>122</v>
      </c>
      <c r="BE483" s="186">
        <f>IF(N483="základní",J483,0)</f>
        <v>0</v>
      </c>
      <c r="BF483" s="186">
        <f>IF(N483="snížená",J483,0)</f>
        <v>0</v>
      </c>
      <c r="BG483" s="186">
        <f>IF(N483="zákl. přenesená",J483,0)</f>
        <v>0</v>
      </c>
      <c r="BH483" s="186">
        <f>IF(N483="sníž. přenesená",J483,0)</f>
        <v>0</v>
      </c>
      <c r="BI483" s="186">
        <f>IF(N483="nulová",J483,0)</f>
        <v>0</v>
      </c>
      <c r="BJ483" s="18" t="s">
        <v>81</v>
      </c>
      <c r="BK483" s="186">
        <f>ROUND(I483*H483,2)</f>
        <v>0</v>
      </c>
      <c r="BL483" s="18" t="s">
        <v>562</v>
      </c>
      <c r="BM483" s="185" t="s">
        <v>833</v>
      </c>
    </row>
    <row r="484" spans="1:65" s="2" customFormat="1" ht="11.25">
      <c r="A484" s="35"/>
      <c r="B484" s="36"/>
      <c r="C484" s="37"/>
      <c r="D484" s="187" t="s">
        <v>131</v>
      </c>
      <c r="E484" s="37"/>
      <c r="F484" s="188" t="s">
        <v>580</v>
      </c>
      <c r="G484" s="37"/>
      <c r="H484" s="37"/>
      <c r="I484" s="189"/>
      <c r="J484" s="37"/>
      <c r="K484" s="37"/>
      <c r="L484" s="40"/>
      <c r="M484" s="190"/>
      <c r="N484" s="191"/>
      <c r="O484" s="65"/>
      <c r="P484" s="65"/>
      <c r="Q484" s="65"/>
      <c r="R484" s="65"/>
      <c r="S484" s="65"/>
      <c r="T484" s="66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T484" s="18" t="s">
        <v>131</v>
      </c>
      <c r="AU484" s="18" t="s">
        <v>83</v>
      </c>
    </row>
    <row r="485" spans="1:65" s="2" customFormat="1" ht="11.25">
      <c r="A485" s="35"/>
      <c r="B485" s="36"/>
      <c r="C485" s="37"/>
      <c r="D485" s="192" t="s">
        <v>133</v>
      </c>
      <c r="E485" s="37"/>
      <c r="F485" s="193" t="s">
        <v>582</v>
      </c>
      <c r="G485" s="37"/>
      <c r="H485" s="37"/>
      <c r="I485" s="189"/>
      <c r="J485" s="37"/>
      <c r="K485" s="37"/>
      <c r="L485" s="40"/>
      <c r="M485" s="190"/>
      <c r="N485" s="191"/>
      <c r="O485" s="65"/>
      <c r="P485" s="65"/>
      <c r="Q485" s="65"/>
      <c r="R485" s="65"/>
      <c r="S485" s="65"/>
      <c r="T485" s="66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T485" s="18" t="s">
        <v>133</v>
      </c>
      <c r="AU485" s="18" t="s">
        <v>83</v>
      </c>
    </row>
    <row r="486" spans="1:65" s="2" customFormat="1" ht="29.25">
      <c r="A486" s="35"/>
      <c r="B486" s="36"/>
      <c r="C486" s="37"/>
      <c r="D486" s="187" t="s">
        <v>164</v>
      </c>
      <c r="E486" s="37"/>
      <c r="F486" s="216" t="s">
        <v>577</v>
      </c>
      <c r="G486" s="37"/>
      <c r="H486" s="37"/>
      <c r="I486" s="189"/>
      <c r="J486" s="37"/>
      <c r="K486" s="37"/>
      <c r="L486" s="40"/>
      <c r="M486" s="190"/>
      <c r="N486" s="191"/>
      <c r="O486" s="65"/>
      <c r="P486" s="65"/>
      <c r="Q486" s="65"/>
      <c r="R486" s="65"/>
      <c r="S486" s="65"/>
      <c r="T486" s="66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T486" s="18" t="s">
        <v>164</v>
      </c>
      <c r="AU486" s="18" t="s">
        <v>83</v>
      </c>
    </row>
    <row r="487" spans="1:65" s="12" customFormat="1" ht="22.9" customHeight="1">
      <c r="B487" s="158"/>
      <c r="C487" s="159"/>
      <c r="D487" s="160" t="s">
        <v>72</v>
      </c>
      <c r="E487" s="172" t="s">
        <v>583</v>
      </c>
      <c r="F487" s="172" t="s">
        <v>584</v>
      </c>
      <c r="G487" s="159"/>
      <c r="H487" s="159"/>
      <c r="I487" s="162"/>
      <c r="J487" s="173">
        <f>BK487</f>
        <v>0</v>
      </c>
      <c r="K487" s="159"/>
      <c r="L487" s="164"/>
      <c r="M487" s="165"/>
      <c r="N487" s="166"/>
      <c r="O487" s="166"/>
      <c r="P487" s="167">
        <f>SUM(P488:P495)</f>
        <v>0</v>
      </c>
      <c r="Q487" s="166"/>
      <c r="R487" s="167">
        <f>SUM(R488:R495)</f>
        <v>0</v>
      </c>
      <c r="S487" s="166"/>
      <c r="T487" s="168">
        <f>SUM(T488:T495)</f>
        <v>0</v>
      </c>
      <c r="AR487" s="169" t="s">
        <v>158</v>
      </c>
      <c r="AT487" s="170" t="s">
        <v>72</v>
      </c>
      <c r="AU487" s="170" t="s">
        <v>81</v>
      </c>
      <c r="AY487" s="169" t="s">
        <v>122</v>
      </c>
      <c r="BK487" s="171">
        <f>SUM(BK488:BK495)</f>
        <v>0</v>
      </c>
    </row>
    <row r="488" spans="1:65" s="2" customFormat="1" ht="16.5" customHeight="1">
      <c r="A488" s="35"/>
      <c r="B488" s="36"/>
      <c r="C488" s="174" t="s">
        <v>834</v>
      </c>
      <c r="D488" s="174" t="s">
        <v>124</v>
      </c>
      <c r="E488" s="175" t="s">
        <v>586</v>
      </c>
      <c r="F488" s="176" t="s">
        <v>584</v>
      </c>
      <c r="G488" s="177" t="s">
        <v>561</v>
      </c>
      <c r="H488" s="178">
        <v>1</v>
      </c>
      <c r="I488" s="179"/>
      <c r="J488" s="180">
        <f>ROUND(I488*H488,2)</f>
        <v>0</v>
      </c>
      <c r="K488" s="176" t="s">
        <v>128</v>
      </c>
      <c r="L488" s="40"/>
      <c r="M488" s="181" t="s">
        <v>28</v>
      </c>
      <c r="N488" s="182" t="s">
        <v>44</v>
      </c>
      <c r="O488" s="65"/>
      <c r="P488" s="183">
        <f>O488*H488</f>
        <v>0</v>
      </c>
      <c r="Q488" s="183">
        <v>0</v>
      </c>
      <c r="R488" s="183">
        <f>Q488*H488</f>
        <v>0</v>
      </c>
      <c r="S488" s="183">
        <v>0</v>
      </c>
      <c r="T488" s="184">
        <f>S488*H488</f>
        <v>0</v>
      </c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R488" s="185" t="s">
        <v>562</v>
      </c>
      <c r="AT488" s="185" t="s">
        <v>124</v>
      </c>
      <c r="AU488" s="185" t="s">
        <v>83</v>
      </c>
      <c r="AY488" s="18" t="s">
        <v>122</v>
      </c>
      <c r="BE488" s="186">
        <f>IF(N488="základní",J488,0)</f>
        <v>0</v>
      </c>
      <c r="BF488" s="186">
        <f>IF(N488="snížená",J488,0)</f>
        <v>0</v>
      </c>
      <c r="BG488" s="186">
        <f>IF(N488="zákl. přenesená",J488,0)</f>
        <v>0</v>
      </c>
      <c r="BH488" s="186">
        <f>IF(N488="sníž. přenesená",J488,0)</f>
        <v>0</v>
      </c>
      <c r="BI488" s="186">
        <f>IF(N488="nulová",J488,0)</f>
        <v>0</v>
      </c>
      <c r="BJ488" s="18" t="s">
        <v>81</v>
      </c>
      <c r="BK488" s="186">
        <f>ROUND(I488*H488,2)</f>
        <v>0</v>
      </c>
      <c r="BL488" s="18" t="s">
        <v>562</v>
      </c>
      <c r="BM488" s="185" t="s">
        <v>835</v>
      </c>
    </row>
    <row r="489" spans="1:65" s="2" customFormat="1" ht="11.25">
      <c r="A489" s="35"/>
      <c r="B489" s="36"/>
      <c r="C489" s="37"/>
      <c r="D489" s="187" t="s">
        <v>131</v>
      </c>
      <c r="E489" s="37"/>
      <c r="F489" s="188" t="s">
        <v>584</v>
      </c>
      <c r="G489" s="37"/>
      <c r="H489" s="37"/>
      <c r="I489" s="189"/>
      <c r="J489" s="37"/>
      <c r="K489" s="37"/>
      <c r="L489" s="40"/>
      <c r="M489" s="190"/>
      <c r="N489" s="191"/>
      <c r="O489" s="65"/>
      <c r="P489" s="65"/>
      <c r="Q489" s="65"/>
      <c r="R489" s="65"/>
      <c r="S489" s="65"/>
      <c r="T489" s="66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T489" s="18" t="s">
        <v>131</v>
      </c>
      <c r="AU489" s="18" t="s">
        <v>83</v>
      </c>
    </row>
    <row r="490" spans="1:65" s="2" customFormat="1" ht="11.25">
      <c r="A490" s="35"/>
      <c r="B490" s="36"/>
      <c r="C490" s="37"/>
      <c r="D490" s="192" t="s">
        <v>133</v>
      </c>
      <c r="E490" s="37"/>
      <c r="F490" s="193" t="s">
        <v>588</v>
      </c>
      <c r="G490" s="37"/>
      <c r="H490" s="37"/>
      <c r="I490" s="189"/>
      <c r="J490" s="37"/>
      <c r="K490" s="37"/>
      <c r="L490" s="40"/>
      <c r="M490" s="190"/>
      <c r="N490" s="191"/>
      <c r="O490" s="65"/>
      <c r="P490" s="65"/>
      <c r="Q490" s="65"/>
      <c r="R490" s="65"/>
      <c r="S490" s="65"/>
      <c r="T490" s="66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T490" s="18" t="s">
        <v>133</v>
      </c>
      <c r="AU490" s="18" t="s">
        <v>83</v>
      </c>
    </row>
    <row r="491" spans="1:65" s="2" customFormat="1" ht="185.25">
      <c r="A491" s="35"/>
      <c r="B491" s="36"/>
      <c r="C491" s="37"/>
      <c r="D491" s="187" t="s">
        <v>164</v>
      </c>
      <c r="E491" s="37"/>
      <c r="F491" s="216" t="s">
        <v>589</v>
      </c>
      <c r="G491" s="37"/>
      <c r="H491" s="37"/>
      <c r="I491" s="189"/>
      <c r="J491" s="37"/>
      <c r="K491" s="37"/>
      <c r="L491" s="40"/>
      <c r="M491" s="190"/>
      <c r="N491" s="191"/>
      <c r="O491" s="65"/>
      <c r="P491" s="65"/>
      <c r="Q491" s="65"/>
      <c r="R491" s="65"/>
      <c r="S491" s="65"/>
      <c r="T491" s="66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T491" s="18" t="s">
        <v>164</v>
      </c>
      <c r="AU491" s="18" t="s">
        <v>83</v>
      </c>
    </row>
    <row r="492" spans="1:65" s="2" customFormat="1" ht="16.5" customHeight="1">
      <c r="A492" s="35"/>
      <c r="B492" s="36"/>
      <c r="C492" s="174" t="s">
        <v>836</v>
      </c>
      <c r="D492" s="174" t="s">
        <v>124</v>
      </c>
      <c r="E492" s="175" t="s">
        <v>591</v>
      </c>
      <c r="F492" s="176" t="s">
        <v>592</v>
      </c>
      <c r="G492" s="177" t="s">
        <v>561</v>
      </c>
      <c r="H492" s="178">
        <v>1</v>
      </c>
      <c r="I492" s="179"/>
      <c r="J492" s="180">
        <f>ROUND(I492*H492,2)</f>
        <v>0</v>
      </c>
      <c r="K492" s="176" t="s">
        <v>128</v>
      </c>
      <c r="L492" s="40"/>
      <c r="M492" s="181" t="s">
        <v>28</v>
      </c>
      <c r="N492" s="182" t="s">
        <v>44</v>
      </c>
      <c r="O492" s="65"/>
      <c r="P492" s="183">
        <f>O492*H492</f>
        <v>0</v>
      </c>
      <c r="Q492" s="183">
        <v>0</v>
      </c>
      <c r="R492" s="183">
        <f>Q492*H492</f>
        <v>0</v>
      </c>
      <c r="S492" s="183">
        <v>0</v>
      </c>
      <c r="T492" s="184">
        <f>S492*H492</f>
        <v>0</v>
      </c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R492" s="185" t="s">
        <v>562</v>
      </c>
      <c r="AT492" s="185" t="s">
        <v>124</v>
      </c>
      <c r="AU492" s="185" t="s">
        <v>83</v>
      </c>
      <c r="AY492" s="18" t="s">
        <v>122</v>
      </c>
      <c r="BE492" s="186">
        <f>IF(N492="základní",J492,0)</f>
        <v>0</v>
      </c>
      <c r="BF492" s="186">
        <f>IF(N492="snížená",J492,0)</f>
        <v>0</v>
      </c>
      <c r="BG492" s="186">
        <f>IF(N492="zákl. přenesená",J492,0)</f>
        <v>0</v>
      </c>
      <c r="BH492" s="186">
        <f>IF(N492="sníž. přenesená",J492,0)</f>
        <v>0</v>
      </c>
      <c r="BI492" s="186">
        <f>IF(N492="nulová",J492,0)</f>
        <v>0</v>
      </c>
      <c r="BJ492" s="18" t="s">
        <v>81</v>
      </c>
      <c r="BK492" s="186">
        <f>ROUND(I492*H492,2)</f>
        <v>0</v>
      </c>
      <c r="BL492" s="18" t="s">
        <v>562</v>
      </c>
      <c r="BM492" s="185" t="s">
        <v>837</v>
      </c>
    </row>
    <row r="493" spans="1:65" s="2" customFormat="1" ht="11.25">
      <c r="A493" s="35"/>
      <c r="B493" s="36"/>
      <c r="C493" s="37"/>
      <c r="D493" s="187" t="s">
        <v>131</v>
      </c>
      <c r="E493" s="37"/>
      <c r="F493" s="188" t="s">
        <v>592</v>
      </c>
      <c r="G493" s="37"/>
      <c r="H493" s="37"/>
      <c r="I493" s="189"/>
      <c r="J493" s="37"/>
      <c r="K493" s="37"/>
      <c r="L493" s="40"/>
      <c r="M493" s="190"/>
      <c r="N493" s="191"/>
      <c r="O493" s="65"/>
      <c r="P493" s="65"/>
      <c r="Q493" s="65"/>
      <c r="R493" s="65"/>
      <c r="S493" s="65"/>
      <c r="T493" s="66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T493" s="18" t="s">
        <v>131</v>
      </c>
      <c r="AU493" s="18" t="s">
        <v>83</v>
      </c>
    </row>
    <row r="494" spans="1:65" s="2" customFormat="1" ht="11.25">
      <c r="A494" s="35"/>
      <c r="B494" s="36"/>
      <c r="C494" s="37"/>
      <c r="D494" s="192" t="s">
        <v>133</v>
      </c>
      <c r="E494" s="37"/>
      <c r="F494" s="193" t="s">
        <v>594</v>
      </c>
      <c r="G494" s="37"/>
      <c r="H494" s="37"/>
      <c r="I494" s="189"/>
      <c r="J494" s="37"/>
      <c r="K494" s="37"/>
      <c r="L494" s="40"/>
      <c r="M494" s="190"/>
      <c r="N494" s="191"/>
      <c r="O494" s="65"/>
      <c r="P494" s="65"/>
      <c r="Q494" s="65"/>
      <c r="R494" s="65"/>
      <c r="S494" s="65"/>
      <c r="T494" s="66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T494" s="18" t="s">
        <v>133</v>
      </c>
      <c r="AU494" s="18" t="s">
        <v>83</v>
      </c>
    </row>
    <row r="495" spans="1:65" s="2" customFormat="1" ht="68.25">
      <c r="A495" s="35"/>
      <c r="B495" s="36"/>
      <c r="C495" s="37"/>
      <c r="D495" s="187" t="s">
        <v>164</v>
      </c>
      <c r="E495" s="37"/>
      <c r="F495" s="216" t="s">
        <v>595</v>
      </c>
      <c r="G495" s="37"/>
      <c r="H495" s="37"/>
      <c r="I495" s="189"/>
      <c r="J495" s="37"/>
      <c r="K495" s="37"/>
      <c r="L495" s="40"/>
      <c r="M495" s="190"/>
      <c r="N495" s="191"/>
      <c r="O495" s="65"/>
      <c r="P495" s="65"/>
      <c r="Q495" s="65"/>
      <c r="R495" s="65"/>
      <c r="S495" s="65"/>
      <c r="T495" s="66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T495" s="18" t="s">
        <v>164</v>
      </c>
      <c r="AU495" s="18" t="s">
        <v>83</v>
      </c>
    </row>
    <row r="496" spans="1:65" s="12" customFormat="1" ht="22.9" customHeight="1">
      <c r="B496" s="158"/>
      <c r="C496" s="159"/>
      <c r="D496" s="160" t="s">
        <v>72</v>
      </c>
      <c r="E496" s="172" t="s">
        <v>596</v>
      </c>
      <c r="F496" s="172" t="s">
        <v>597</v>
      </c>
      <c r="G496" s="159"/>
      <c r="H496" s="159"/>
      <c r="I496" s="162"/>
      <c r="J496" s="173">
        <f>BK496</f>
        <v>0</v>
      </c>
      <c r="K496" s="159"/>
      <c r="L496" s="164"/>
      <c r="M496" s="165"/>
      <c r="N496" s="166"/>
      <c r="O496" s="166"/>
      <c r="P496" s="167">
        <f>SUM(P497:P499)</f>
        <v>0</v>
      </c>
      <c r="Q496" s="166"/>
      <c r="R496" s="167">
        <f>SUM(R497:R499)</f>
        <v>0</v>
      </c>
      <c r="S496" s="166"/>
      <c r="T496" s="168">
        <f>SUM(T497:T499)</f>
        <v>0</v>
      </c>
      <c r="AR496" s="169" t="s">
        <v>158</v>
      </c>
      <c r="AT496" s="170" t="s">
        <v>72</v>
      </c>
      <c r="AU496" s="170" t="s">
        <v>81</v>
      </c>
      <c r="AY496" s="169" t="s">
        <v>122</v>
      </c>
      <c r="BK496" s="171">
        <f>SUM(BK497:BK499)</f>
        <v>0</v>
      </c>
    </row>
    <row r="497" spans="1:65" s="2" customFormat="1" ht="16.5" customHeight="1">
      <c r="A497" s="35"/>
      <c r="B497" s="36"/>
      <c r="C497" s="174" t="s">
        <v>838</v>
      </c>
      <c r="D497" s="174" t="s">
        <v>124</v>
      </c>
      <c r="E497" s="175" t="s">
        <v>599</v>
      </c>
      <c r="F497" s="176" t="s">
        <v>600</v>
      </c>
      <c r="G497" s="177" t="s">
        <v>561</v>
      </c>
      <c r="H497" s="178">
        <v>1</v>
      </c>
      <c r="I497" s="179"/>
      <c r="J497" s="180">
        <f>ROUND(I497*H497,2)</f>
        <v>0</v>
      </c>
      <c r="K497" s="176" t="s">
        <v>128</v>
      </c>
      <c r="L497" s="40"/>
      <c r="M497" s="181" t="s">
        <v>28</v>
      </c>
      <c r="N497" s="182" t="s">
        <v>44</v>
      </c>
      <c r="O497" s="65"/>
      <c r="P497" s="183">
        <f>O497*H497</f>
        <v>0</v>
      </c>
      <c r="Q497" s="183">
        <v>0</v>
      </c>
      <c r="R497" s="183">
        <f>Q497*H497</f>
        <v>0</v>
      </c>
      <c r="S497" s="183">
        <v>0</v>
      </c>
      <c r="T497" s="184">
        <f>S497*H497</f>
        <v>0</v>
      </c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R497" s="185" t="s">
        <v>562</v>
      </c>
      <c r="AT497" s="185" t="s">
        <v>124</v>
      </c>
      <c r="AU497" s="185" t="s">
        <v>83</v>
      </c>
      <c r="AY497" s="18" t="s">
        <v>122</v>
      </c>
      <c r="BE497" s="186">
        <f>IF(N497="základní",J497,0)</f>
        <v>0</v>
      </c>
      <c r="BF497" s="186">
        <f>IF(N497="snížená",J497,0)</f>
        <v>0</v>
      </c>
      <c r="BG497" s="186">
        <f>IF(N497="zákl. přenesená",J497,0)</f>
        <v>0</v>
      </c>
      <c r="BH497" s="186">
        <f>IF(N497="sníž. přenesená",J497,0)</f>
        <v>0</v>
      </c>
      <c r="BI497" s="186">
        <f>IF(N497="nulová",J497,0)</f>
        <v>0</v>
      </c>
      <c r="BJ497" s="18" t="s">
        <v>81</v>
      </c>
      <c r="BK497" s="186">
        <f>ROUND(I497*H497,2)</f>
        <v>0</v>
      </c>
      <c r="BL497" s="18" t="s">
        <v>562</v>
      </c>
      <c r="BM497" s="185" t="s">
        <v>839</v>
      </c>
    </row>
    <row r="498" spans="1:65" s="2" customFormat="1" ht="11.25">
      <c r="A498" s="35"/>
      <c r="B498" s="36"/>
      <c r="C498" s="37"/>
      <c r="D498" s="187" t="s">
        <v>131</v>
      </c>
      <c r="E498" s="37"/>
      <c r="F498" s="188" t="s">
        <v>600</v>
      </c>
      <c r="G498" s="37"/>
      <c r="H498" s="37"/>
      <c r="I498" s="189"/>
      <c r="J498" s="37"/>
      <c r="K498" s="37"/>
      <c r="L498" s="40"/>
      <c r="M498" s="190"/>
      <c r="N498" s="191"/>
      <c r="O498" s="65"/>
      <c r="P498" s="65"/>
      <c r="Q498" s="65"/>
      <c r="R498" s="65"/>
      <c r="S498" s="65"/>
      <c r="T498" s="66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T498" s="18" t="s">
        <v>131</v>
      </c>
      <c r="AU498" s="18" t="s">
        <v>83</v>
      </c>
    </row>
    <row r="499" spans="1:65" s="2" customFormat="1" ht="11.25">
      <c r="A499" s="35"/>
      <c r="B499" s="36"/>
      <c r="C499" s="37"/>
      <c r="D499" s="192" t="s">
        <v>133</v>
      </c>
      <c r="E499" s="37"/>
      <c r="F499" s="193" t="s">
        <v>602</v>
      </c>
      <c r="G499" s="37"/>
      <c r="H499" s="37"/>
      <c r="I499" s="189"/>
      <c r="J499" s="37"/>
      <c r="K499" s="37"/>
      <c r="L499" s="40"/>
      <c r="M499" s="227"/>
      <c r="N499" s="228"/>
      <c r="O499" s="229"/>
      <c r="P499" s="229"/>
      <c r="Q499" s="229"/>
      <c r="R499" s="229"/>
      <c r="S499" s="229"/>
      <c r="T499" s="230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T499" s="18" t="s">
        <v>133</v>
      </c>
      <c r="AU499" s="18" t="s">
        <v>83</v>
      </c>
    </row>
    <row r="500" spans="1:65" s="2" customFormat="1" ht="6.95" customHeight="1">
      <c r="A500" s="35"/>
      <c r="B500" s="48"/>
      <c r="C500" s="49"/>
      <c r="D500" s="49"/>
      <c r="E500" s="49"/>
      <c r="F500" s="49"/>
      <c r="G500" s="49"/>
      <c r="H500" s="49"/>
      <c r="I500" s="49"/>
      <c r="J500" s="49"/>
      <c r="K500" s="49"/>
      <c r="L500" s="40"/>
      <c r="M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</row>
  </sheetData>
  <sheetProtection algorithmName="SHA-512" hashValue="WiRGJ5AHnV4NOwqUco4OBpCyGb/u1w1cN84jCZ2JJChR+DNUMG5G1NXlPBGlkwMW2+m+CHk/Sv2R7Es8NmXbuw==" saltValue="kQoimqplzE2y3TtWzC/Jjik9Zak7wvLOjATWqME94A+ueEwx48oKUBT9HW5GU7sxXLPwcrwC02kzb7dp/aEC9A==" spinCount="100000" sheet="1" objects="1" scenarios="1" formatColumns="0" formatRows="0" autoFilter="0"/>
  <autoFilter ref="C90:K499" xr:uid="{00000000-0009-0000-0000-000002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6" r:id="rId1" xr:uid="{00000000-0004-0000-0200-000000000000}"/>
    <hyperlink ref="F100" r:id="rId2" xr:uid="{00000000-0004-0000-0200-000001000000}"/>
    <hyperlink ref="F104" r:id="rId3" xr:uid="{00000000-0004-0000-0200-000002000000}"/>
    <hyperlink ref="F108" r:id="rId4" xr:uid="{00000000-0004-0000-0200-000003000000}"/>
    <hyperlink ref="F113" r:id="rId5" xr:uid="{00000000-0004-0000-0200-000004000000}"/>
    <hyperlink ref="F117" r:id="rId6" xr:uid="{00000000-0004-0000-0200-000005000000}"/>
    <hyperlink ref="F123" r:id="rId7" xr:uid="{00000000-0004-0000-0200-000006000000}"/>
    <hyperlink ref="F128" r:id="rId8" xr:uid="{00000000-0004-0000-0200-000007000000}"/>
    <hyperlink ref="F133" r:id="rId9" xr:uid="{00000000-0004-0000-0200-000008000000}"/>
    <hyperlink ref="F141" r:id="rId10" xr:uid="{00000000-0004-0000-0200-000009000000}"/>
    <hyperlink ref="F146" r:id="rId11" xr:uid="{00000000-0004-0000-0200-00000A000000}"/>
    <hyperlink ref="F151" r:id="rId12" xr:uid="{00000000-0004-0000-0200-00000B000000}"/>
    <hyperlink ref="F156" r:id="rId13" xr:uid="{00000000-0004-0000-0200-00000C000000}"/>
    <hyperlink ref="F163" r:id="rId14" xr:uid="{00000000-0004-0000-0200-00000D000000}"/>
    <hyperlink ref="F168" r:id="rId15" xr:uid="{00000000-0004-0000-0200-00000E000000}"/>
    <hyperlink ref="F172" r:id="rId16" xr:uid="{00000000-0004-0000-0200-00000F000000}"/>
    <hyperlink ref="F179" r:id="rId17" xr:uid="{00000000-0004-0000-0200-000010000000}"/>
    <hyperlink ref="F183" r:id="rId18" xr:uid="{00000000-0004-0000-0200-000011000000}"/>
    <hyperlink ref="F190" r:id="rId19" xr:uid="{00000000-0004-0000-0200-000012000000}"/>
    <hyperlink ref="F197" r:id="rId20" xr:uid="{00000000-0004-0000-0200-000013000000}"/>
    <hyperlink ref="F206" r:id="rId21" xr:uid="{00000000-0004-0000-0200-000014000000}"/>
    <hyperlink ref="F221" r:id="rId22" xr:uid="{00000000-0004-0000-0200-000015000000}"/>
    <hyperlink ref="F225" r:id="rId23" xr:uid="{00000000-0004-0000-0200-000016000000}"/>
    <hyperlink ref="F229" r:id="rId24" xr:uid="{00000000-0004-0000-0200-000017000000}"/>
    <hyperlink ref="F253" r:id="rId25" xr:uid="{00000000-0004-0000-0200-000018000000}"/>
    <hyperlink ref="F259" r:id="rId26" xr:uid="{00000000-0004-0000-0200-000019000000}"/>
    <hyperlink ref="F263" r:id="rId27" xr:uid="{00000000-0004-0000-0200-00001A000000}"/>
    <hyperlink ref="F269" r:id="rId28" xr:uid="{00000000-0004-0000-0200-00001B000000}"/>
    <hyperlink ref="F275" r:id="rId29" xr:uid="{00000000-0004-0000-0200-00001C000000}"/>
    <hyperlink ref="F282" r:id="rId30" xr:uid="{00000000-0004-0000-0200-00001D000000}"/>
    <hyperlink ref="F287" r:id="rId31" xr:uid="{00000000-0004-0000-0200-00001E000000}"/>
    <hyperlink ref="F291" r:id="rId32" xr:uid="{00000000-0004-0000-0200-00001F000000}"/>
    <hyperlink ref="F297" r:id="rId33" xr:uid="{00000000-0004-0000-0200-000020000000}"/>
    <hyperlink ref="F303" r:id="rId34" xr:uid="{00000000-0004-0000-0200-000021000000}"/>
    <hyperlink ref="F309" r:id="rId35" xr:uid="{00000000-0004-0000-0200-000022000000}"/>
    <hyperlink ref="F320" r:id="rId36" xr:uid="{00000000-0004-0000-0200-000023000000}"/>
    <hyperlink ref="F327" r:id="rId37" xr:uid="{00000000-0004-0000-0200-000024000000}"/>
    <hyperlink ref="F341" r:id="rId38" xr:uid="{00000000-0004-0000-0200-000025000000}"/>
    <hyperlink ref="F354" r:id="rId39" xr:uid="{00000000-0004-0000-0200-000026000000}"/>
    <hyperlink ref="F358" r:id="rId40" xr:uid="{00000000-0004-0000-0200-000027000000}"/>
    <hyperlink ref="F362" r:id="rId41" xr:uid="{00000000-0004-0000-0200-000028000000}"/>
    <hyperlink ref="F367" r:id="rId42" xr:uid="{00000000-0004-0000-0200-000029000000}"/>
    <hyperlink ref="F371" r:id="rId43" xr:uid="{00000000-0004-0000-0200-00002A000000}"/>
    <hyperlink ref="F377" r:id="rId44" xr:uid="{00000000-0004-0000-0200-00002B000000}"/>
    <hyperlink ref="F382" r:id="rId45" xr:uid="{00000000-0004-0000-0200-00002C000000}"/>
    <hyperlink ref="F387" r:id="rId46" xr:uid="{00000000-0004-0000-0200-00002D000000}"/>
    <hyperlink ref="F392" r:id="rId47" xr:uid="{00000000-0004-0000-0200-00002E000000}"/>
    <hyperlink ref="F396" r:id="rId48" xr:uid="{00000000-0004-0000-0200-00002F000000}"/>
    <hyperlink ref="F400" r:id="rId49" xr:uid="{00000000-0004-0000-0200-000030000000}"/>
    <hyperlink ref="F404" r:id="rId50" xr:uid="{00000000-0004-0000-0200-000031000000}"/>
    <hyperlink ref="F408" r:id="rId51" xr:uid="{00000000-0004-0000-0200-000032000000}"/>
    <hyperlink ref="F412" r:id="rId52" xr:uid="{00000000-0004-0000-0200-000033000000}"/>
    <hyperlink ref="F416" r:id="rId53" xr:uid="{00000000-0004-0000-0200-000034000000}"/>
    <hyperlink ref="F421" r:id="rId54" xr:uid="{00000000-0004-0000-0200-000035000000}"/>
    <hyperlink ref="F426" r:id="rId55" xr:uid="{00000000-0004-0000-0200-000036000000}"/>
    <hyperlink ref="F432" r:id="rId56" xr:uid="{00000000-0004-0000-0200-000037000000}"/>
    <hyperlink ref="F439" r:id="rId57" xr:uid="{00000000-0004-0000-0200-000038000000}"/>
    <hyperlink ref="F445" r:id="rId58" xr:uid="{00000000-0004-0000-0200-000039000000}"/>
    <hyperlink ref="F452" r:id="rId59" xr:uid="{00000000-0004-0000-0200-00003A000000}"/>
    <hyperlink ref="F457" r:id="rId60" xr:uid="{00000000-0004-0000-0200-00003B000000}"/>
    <hyperlink ref="F462" r:id="rId61" xr:uid="{00000000-0004-0000-0200-00003C000000}"/>
    <hyperlink ref="F469" r:id="rId62" xr:uid="{00000000-0004-0000-0200-00003D000000}"/>
    <hyperlink ref="F474" r:id="rId63" xr:uid="{00000000-0004-0000-0200-00003E000000}"/>
    <hyperlink ref="F477" r:id="rId64" xr:uid="{00000000-0004-0000-0200-00003F000000}"/>
    <hyperlink ref="F481" r:id="rId65" xr:uid="{00000000-0004-0000-0200-000040000000}"/>
    <hyperlink ref="F485" r:id="rId66" xr:uid="{00000000-0004-0000-0200-000041000000}"/>
    <hyperlink ref="F490" r:id="rId67" xr:uid="{00000000-0004-0000-0200-000042000000}"/>
    <hyperlink ref="F494" r:id="rId68" xr:uid="{00000000-0004-0000-0200-000043000000}"/>
    <hyperlink ref="F499" r:id="rId69" xr:uid="{00000000-0004-0000-0200-00004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31" customWidth="1"/>
    <col min="2" max="2" width="1.6640625" style="231" customWidth="1"/>
    <col min="3" max="4" width="5" style="231" customWidth="1"/>
    <col min="5" max="5" width="11.6640625" style="231" customWidth="1"/>
    <col min="6" max="6" width="9.1640625" style="231" customWidth="1"/>
    <col min="7" max="7" width="5" style="231" customWidth="1"/>
    <col min="8" max="8" width="77.83203125" style="231" customWidth="1"/>
    <col min="9" max="10" width="20" style="231" customWidth="1"/>
    <col min="11" max="11" width="1.6640625" style="231" customWidth="1"/>
  </cols>
  <sheetData>
    <row r="1" spans="2:11" s="1" customFormat="1" ht="37.5" customHeight="1"/>
    <row r="2" spans="2:11" s="1" customFormat="1" ht="7.5" customHeight="1">
      <c r="B2" s="232"/>
      <c r="C2" s="233"/>
      <c r="D2" s="233"/>
      <c r="E2" s="233"/>
      <c r="F2" s="233"/>
      <c r="G2" s="233"/>
      <c r="H2" s="233"/>
      <c r="I2" s="233"/>
      <c r="J2" s="233"/>
      <c r="K2" s="234"/>
    </row>
    <row r="3" spans="2:11" s="15" customFormat="1" ht="45" customHeight="1">
      <c r="B3" s="235"/>
      <c r="C3" s="370" t="s">
        <v>840</v>
      </c>
      <c r="D3" s="370"/>
      <c r="E3" s="370"/>
      <c r="F3" s="370"/>
      <c r="G3" s="370"/>
      <c r="H3" s="370"/>
      <c r="I3" s="370"/>
      <c r="J3" s="370"/>
      <c r="K3" s="236"/>
    </row>
    <row r="4" spans="2:11" s="1" customFormat="1" ht="25.5" customHeight="1">
      <c r="B4" s="237"/>
      <c r="C4" s="369" t="s">
        <v>841</v>
      </c>
      <c r="D4" s="369"/>
      <c r="E4" s="369"/>
      <c r="F4" s="369"/>
      <c r="G4" s="369"/>
      <c r="H4" s="369"/>
      <c r="I4" s="369"/>
      <c r="J4" s="369"/>
      <c r="K4" s="238"/>
    </row>
    <row r="5" spans="2:11" s="1" customFormat="1" ht="5.25" customHeight="1">
      <c r="B5" s="237"/>
      <c r="C5" s="239"/>
      <c r="D5" s="239"/>
      <c r="E5" s="239"/>
      <c r="F5" s="239"/>
      <c r="G5" s="239"/>
      <c r="H5" s="239"/>
      <c r="I5" s="239"/>
      <c r="J5" s="239"/>
      <c r="K5" s="238"/>
    </row>
    <row r="6" spans="2:11" s="1" customFormat="1" ht="15" customHeight="1">
      <c r="B6" s="237"/>
      <c r="C6" s="368" t="s">
        <v>842</v>
      </c>
      <c r="D6" s="368"/>
      <c r="E6" s="368"/>
      <c r="F6" s="368"/>
      <c r="G6" s="368"/>
      <c r="H6" s="368"/>
      <c r="I6" s="368"/>
      <c r="J6" s="368"/>
      <c r="K6" s="238"/>
    </row>
    <row r="7" spans="2:11" s="1" customFormat="1" ht="15" customHeight="1">
      <c r="B7" s="241"/>
      <c r="C7" s="368" t="s">
        <v>843</v>
      </c>
      <c r="D7" s="368"/>
      <c r="E7" s="368"/>
      <c r="F7" s="368"/>
      <c r="G7" s="368"/>
      <c r="H7" s="368"/>
      <c r="I7" s="368"/>
      <c r="J7" s="368"/>
      <c r="K7" s="238"/>
    </row>
    <row r="8" spans="2:11" s="1" customFormat="1" ht="12.75" customHeight="1">
      <c r="B8" s="241"/>
      <c r="C8" s="240"/>
      <c r="D8" s="240"/>
      <c r="E8" s="240"/>
      <c r="F8" s="240"/>
      <c r="G8" s="240"/>
      <c r="H8" s="240"/>
      <c r="I8" s="240"/>
      <c r="J8" s="240"/>
      <c r="K8" s="238"/>
    </row>
    <row r="9" spans="2:11" s="1" customFormat="1" ht="15" customHeight="1">
      <c r="B9" s="241"/>
      <c r="C9" s="368" t="s">
        <v>844</v>
      </c>
      <c r="D9" s="368"/>
      <c r="E9" s="368"/>
      <c r="F9" s="368"/>
      <c r="G9" s="368"/>
      <c r="H9" s="368"/>
      <c r="I9" s="368"/>
      <c r="J9" s="368"/>
      <c r="K9" s="238"/>
    </row>
    <row r="10" spans="2:11" s="1" customFormat="1" ht="15" customHeight="1">
      <c r="B10" s="241"/>
      <c r="C10" s="240"/>
      <c r="D10" s="368" t="s">
        <v>845</v>
      </c>
      <c r="E10" s="368"/>
      <c r="F10" s="368"/>
      <c r="G10" s="368"/>
      <c r="H10" s="368"/>
      <c r="I10" s="368"/>
      <c r="J10" s="368"/>
      <c r="K10" s="238"/>
    </row>
    <row r="11" spans="2:11" s="1" customFormat="1" ht="15" customHeight="1">
      <c r="B11" s="241"/>
      <c r="C11" s="242"/>
      <c r="D11" s="368" t="s">
        <v>846</v>
      </c>
      <c r="E11" s="368"/>
      <c r="F11" s="368"/>
      <c r="G11" s="368"/>
      <c r="H11" s="368"/>
      <c r="I11" s="368"/>
      <c r="J11" s="368"/>
      <c r="K11" s="238"/>
    </row>
    <row r="12" spans="2:11" s="1" customFormat="1" ht="15" customHeight="1">
      <c r="B12" s="241"/>
      <c r="C12" s="242"/>
      <c r="D12" s="240"/>
      <c r="E12" s="240"/>
      <c r="F12" s="240"/>
      <c r="G12" s="240"/>
      <c r="H12" s="240"/>
      <c r="I12" s="240"/>
      <c r="J12" s="240"/>
      <c r="K12" s="238"/>
    </row>
    <row r="13" spans="2:11" s="1" customFormat="1" ht="15" customHeight="1">
      <c r="B13" s="241"/>
      <c r="C13" s="242"/>
      <c r="D13" s="243" t="s">
        <v>847</v>
      </c>
      <c r="E13" s="240"/>
      <c r="F13" s="240"/>
      <c r="G13" s="240"/>
      <c r="H13" s="240"/>
      <c r="I13" s="240"/>
      <c r="J13" s="240"/>
      <c r="K13" s="238"/>
    </row>
    <row r="14" spans="2:11" s="1" customFormat="1" ht="12.75" customHeight="1">
      <c r="B14" s="241"/>
      <c r="C14" s="242"/>
      <c r="D14" s="242"/>
      <c r="E14" s="242"/>
      <c r="F14" s="242"/>
      <c r="G14" s="242"/>
      <c r="H14" s="242"/>
      <c r="I14" s="242"/>
      <c r="J14" s="242"/>
      <c r="K14" s="238"/>
    </row>
    <row r="15" spans="2:11" s="1" customFormat="1" ht="15" customHeight="1">
      <c r="B15" s="241"/>
      <c r="C15" s="242"/>
      <c r="D15" s="368" t="s">
        <v>848</v>
      </c>
      <c r="E15" s="368"/>
      <c r="F15" s="368"/>
      <c r="G15" s="368"/>
      <c r="H15" s="368"/>
      <c r="I15" s="368"/>
      <c r="J15" s="368"/>
      <c r="K15" s="238"/>
    </row>
    <row r="16" spans="2:11" s="1" customFormat="1" ht="15" customHeight="1">
      <c r="B16" s="241"/>
      <c r="C16" s="242"/>
      <c r="D16" s="368" t="s">
        <v>849</v>
      </c>
      <c r="E16" s="368"/>
      <c r="F16" s="368"/>
      <c r="G16" s="368"/>
      <c r="H16" s="368"/>
      <c r="I16" s="368"/>
      <c r="J16" s="368"/>
      <c r="K16" s="238"/>
    </row>
    <row r="17" spans="2:11" s="1" customFormat="1" ht="15" customHeight="1">
      <c r="B17" s="241"/>
      <c r="C17" s="242"/>
      <c r="D17" s="368" t="s">
        <v>850</v>
      </c>
      <c r="E17" s="368"/>
      <c r="F17" s="368"/>
      <c r="G17" s="368"/>
      <c r="H17" s="368"/>
      <c r="I17" s="368"/>
      <c r="J17" s="368"/>
      <c r="K17" s="238"/>
    </row>
    <row r="18" spans="2:11" s="1" customFormat="1" ht="15" customHeight="1">
      <c r="B18" s="241"/>
      <c r="C18" s="242"/>
      <c r="D18" s="242"/>
      <c r="E18" s="244" t="s">
        <v>851</v>
      </c>
      <c r="F18" s="368" t="s">
        <v>852</v>
      </c>
      <c r="G18" s="368"/>
      <c r="H18" s="368"/>
      <c r="I18" s="368"/>
      <c r="J18" s="368"/>
      <c r="K18" s="238"/>
    </row>
    <row r="19" spans="2:11" s="1" customFormat="1" ht="15" customHeight="1">
      <c r="B19" s="241"/>
      <c r="C19" s="242"/>
      <c r="D19" s="242"/>
      <c r="E19" s="244" t="s">
        <v>80</v>
      </c>
      <c r="F19" s="368" t="s">
        <v>853</v>
      </c>
      <c r="G19" s="368"/>
      <c r="H19" s="368"/>
      <c r="I19" s="368"/>
      <c r="J19" s="368"/>
      <c r="K19" s="238"/>
    </row>
    <row r="20" spans="2:11" s="1" customFormat="1" ht="15" customHeight="1">
      <c r="B20" s="241"/>
      <c r="C20" s="242"/>
      <c r="D20" s="242"/>
      <c r="E20" s="244" t="s">
        <v>854</v>
      </c>
      <c r="F20" s="368" t="s">
        <v>855</v>
      </c>
      <c r="G20" s="368"/>
      <c r="H20" s="368"/>
      <c r="I20" s="368"/>
      <c r="J20" s="368"/>
      <c r="K20" s="238"/>
    </row>
    <row r="21" spans="2:11" s="1" customFormat="1" ht="15" customHeight="1">
      <c r="B21" s="241"/>
      <c r="C21" s="242"/>
      <c r="D21" s="242"/>
      <c r="E21" s="244" t="s">
        <v>856</v>
      </c>
      <c r="F21" s="368" t="s">
        <v>857</v>
      </c>
      <c r="G21" s="368"/>
      <c r="H21" s="368"/>
      <c r="I21" s="368"/>
      <c r="J21" s="368"/>
      <c r="K21" s="238"/>
    </row>
    <row r="22" spans="2:11" s="1" customFormat="1" ht="15" customHeight="1">
      <c r="B22" s="241"/>
      <c r="C22" s="242"/>
      <c r="D22" s="242"/>
      <c r="E22" s="244" t="s">
        <v>858</v>
      </c>
      <c r="F22" s="368" t="s">
        <v>859</v>
      </c>
      <c r="G22" s="368"/>
      <c r="H22" s="368"/>
      <c r="I22" s="368"/>
      <c r="J22" s="368"/>
      <c r="K22" s="238"/>
    </row>
    <row r="23" spans="2:11" s="1" customFormat="1" ht="15" customHeight="1">
      <c r="B23" s="241"/>
      <c r="C23" s="242"/>
      <c r="D23" s="242"/>
      <c r="E23" s="244" t="s">
        <v>860</v>
      </c>
      <c r="F23" s="368" t="s">
        <v>861</v>
      </c>
      <c r="G23" s="368"/>
      <c r="H23" s="368"/>
      <c r="I23" s="368"/>
      <c r="J23" s="368"/>
      <c r="K23" s="238"/>
    </row>
    <row r="24" spans="2:11" s="1" customFormat="1" ht="12.75" customHeight="1">
      <c r="B24" s="241"/>
      <c r="C24" s="242"/>
      <c r="D24" s="242"/>
      <c r="E24" s="242"/>
      <c r="F24" s="242"/>
      <c r="G24" s="242"/>
      <c r="H24" s="242"/>
      <c r="I24" s="242"/>
      <c r="J24" s="242"/>
      <c r="K24" s="238"/>
    </row>
    <row r="25" spans="2:11" s="1" customFormat="1" ht="15" customHeight="1">
      <c r="B25" s="241"/>
      <c r="C25" s="368" t="s">
        <v>862</v>
      </c>
      <c r="D25" s="368"/>
      <c r="E25" s="368"/>
      <c r="F25" s="368"/>
      <c r="G25" s="368"/>
      <c r="H25" s="368"/>
      <c r="I25" s="368"/>
      <c r="J25" s="368"/>
      <c r="K25" s="238"/>
    </row>
    <row r="26" spans="2:11" s="1" customFormat="1" ht="15" customHeight="1">
      <c r="B26" s="241"/>
      <c r="C26" s="368" t="s">
        <v>863</v>
      </c>
      <c r="D26" s="368"/>
      <c r="E26" s="368"/>
      <c r="F26" s="368"/>
      <c r="G26" s="368"/>
      <c r="H26" s="368"/>
      <c r="I26" s="368"/>
      <c r="J26" s="368"/>
      <c r="K26" s="238"/>
    </row>
    <row r="27" spans="2:11" s="1" customFormat="1" ht="15" customHeight="1">
      <c r="B27" s="241"/>
      <c r="C27" s="240"/>
      <c r="D27" s="368" t="s">
        <v>864</v>
      </c>
      <c r="E27" s="368"/>
      <c r="F27" s="368"/>
      <c r="G27" s="368"/>
      <c r="H27" s="368"/>
      <c r="I27" s="368"/>
      <c r="J27" s="368"/>
      <c r="K27" s="238"/>
    </row>
    <row r="28" spans="2:11" s="1" customFormat="1" ht="15" customHeight="1">
      <c r="B28" s="241"/>
      <c r="C28" s="242"/>
      <c r="D28" s="368" t="s">
        <v>865</v>
      </c>
      <c r="E28" s="368"/>
      <c r="F28" s="368"/>
      <c r="G28" s="368"/>
      <c r="H28" s="368"/>
      <c r="I28" s="368"/>
      <c r="J28" s="368"/>
      <c r="K28" s="238"/>
    </row>
    <row r="29" spans="2:11" s="1" customFormat="1" ht="12.75" customHeight="1">
      <c r="B29" s="241"/>
      <c r="C29" s="242"/>
      <c r="D29" s="242"/>
      <c r="E29" s="242"/>
      <c r="F29" s="242"/>
      <c r="G29" s="242"/>
      <c r="H29" s="242"/>
      <c r="I29" s="242"/>
      <c r="J29" s="242"/>
      <c r="K29" s="238"/>
    </row>
    <row r="30" spans="2:11" s="1" customFormat="1" ht="15" customHeight="1">
      <c r="B30" s="241"/>
      <c r="C30" s="242"/>
      <c r="D30" s="368" t="s">
        <v>866</v>
      </c>
      <c r="E30" s="368"/>
      <c r="F30" s="368"/>
      <c r="G30" s="368"/>
      <c r="H30" s="368"/>
      <c r="I30" s="368"/>
      <c r="J30" s="368"/>
      <c r="K30" s="238"/>
    </row>
    <row r="31" spans="2:11" s="1" customFormat="1" ht="15" customHeight="1">
      <c r="B31" s="241"/>
      <c r="C31" s="242"/>
      <c r="D31" s="368" t="s">
        <v>867</v>
      </c>
      <c r="E31" s="368"/>
      <c r="F31" s="368"/>
      <c r="G31" s="368"/>
      <c r="H31" s="368"/>
      <c r="I31" s="368"/>
      <c r="J31" s="368"/>
      <c r="K31" s="238"/>
    </row>
    <row r="32" spans="2:11" s="1" customFormat="1" ht="12.75" customHeight="1">
      <c r="B32" s="241"/>
      <c r="C32" s="242"/>
      <c r="D32" s="242"/>
      <c r="E32" s="242"/>
      <c r="F32" s="242"/>
      <c r="G32" s="242"/>
      <c r="H32" s="242"/>
      <c r="I32" s="242"/>
      <c r="J32" s="242"/>
      <c r="K32" s="238"/>
    </row>
    <row r="33" spans="2:11" s="1" customFormat="1" ht="15" customHeight="1">
      <c r="B33" s="241"/>
      <c r="C33" s="242"/>
      <c r="D33" s="368" t="s">
        <v>868</v>
      </c>
      <c r="E33" s="368"/>
      <c r="F33" s="368"/>
      <c r="G33" s="368"/>
      <c r="H33" s="368"/>
      <c r="I33" s="368"/>
      <c r="J33" s="368"/>
      <c r="K33" s="238"/>
    </row>
    <row r="34" spans="2:11" s="1" customFormat="1" ht="15" customHeight="1">
      <c r="B34" s="241"/>
      <c r="C34" s="242"/>
      <c r="D34" s="368" t="s">
        <v>869</v>
      </c>
      <c r="E34" s="368"/>
      <c r="F34" s="368"/>
      <c r="G34" s="368"/>
      <c r="H34" s="368"/>
      <c r="I34" s="368"/>
      <c r="J34" s="368"/>
      <c r="K34" s="238"/>
    </row>
    <row r="35" spans="2:11" s="1" customFormat="1" ht="15" customHeight="1">
      <c r="B35" s="241"/>
      <c r="C35" s="242"/>
      <c r="D35" s="368" t="s">
        <v>870</v>
      </c>
      <c r="E35" s="368"/>
      <c r="F35" s="368"/>
      <c r="G35" s="368"/>
      <c r="H35" s="368"/>
      <c r="I35" s="368"/>
      <c r="J35" s="368"/>
      <c r="K35" s="238"/>
    </row>
    <row r="36" spans="2:11" s="1" customFormat="1" ht="15" customHeight="1">
      <c r="B36" s="241"/>
      <c r="C36" s="242"/>
      <c r="D36" s="240"/>
      <c r="E36" s="243" t="s">
        <v>108</v>
      </c>
      <c r="F36" s="240"/>
      <c r="G36" s="368" t="s">
        <v>871</v>
      </c>
      <c r="H36" s="368"/>
      <c r="I36" s="368"/>
      <c r="J36" s="368"/>
      <c r="K36" s="238"/>
    </row>
    <row r="37" spans="2:11" s="1" customFormat="1" ht="30.75" customHeight="1">
      <c r="B37" s="241"/>
      <c r="C37" s="242"/>
      <c r="D37" s="240"/>
      <c r="E37" s="243" t="s">
        <v>872</v>
      </c>
      <c r="F37" s="240"/>
      <c r="G37" s="368" t="s">
        <v>873</v>
      </c>
      <c r="H37" s="368"/>
      <c r="I37" s="368"/>
      <c r="J37" s="368"/>
      <c r="K37" s="238"/>
    </row>
    <row r="38" spans="2:11" s="1" customFormat="1" ht="15" customHeight="1">
      <c r="B38" s="241"/>
      <c r="C38" s="242"/>
      <c r="D38" s="240"/>
      <c r="E38" s="243" t="s">
        <v>54</v>
      </c>
      <c r="F38" s="240"/>
      <c r="G38" s="368" t="s">
        <v>874</v>
      </c>
      <c r="H38" s="368"/>
      <c r="I38" s="368"/>
      <c r="J38" s="368"/>
      <c r="K38" s="238"/>
    </row>
    <row r="39" spans="2:11" s="1" customFormat="1" ht="15" customHeight="1">
      <c r="B39" s="241"/>
      <c r="C39" s="242"/>
      <c r="D39" s="240"/>
      <c r="E39" s="243" t="s">
        <v>55</v>
      </c>
      <c r="F39" s="240"/>
      <c r="G39" s="368" t="s">
        <v>875</v>
      </c>
      <c r="H39" s="368"/>
      <c r="I39" s="368"/>
      <c r="J39" s="368"/>
      <c r="K39" s="238"/>
    </row>
    <row r="40" spans="2:11" s="1" customFormat="1" ht="15" customHeight="1">
      <c r="B40" s="241"/>
      <c r="C40" s="242"/>
      <c r="D40" s="240"/>
      <c r="E40" s="243" t="s">
        <v>109</v>
      </c>
      <c r="F40" s="240"/>
      <c r="G40" s="368" t="s">
        <v>876</v>
      </c>
      <c r="H40" s="368"/>
      <c r="I40" s="368"/>
      <c r="J40" s="368"/>
      <c r="K40" s="238"/>
    </row>
    <row r="41" spans="2:11" s="1" customFormat="1" ht="15" customHeight="1">
      <c r="B41" s="241"/>
      <c r="C41" s="242"/>
      <c r="D41" s="240"/>
      <c r="E41" s="243" t="s">
        <v>110</v>
      </c>
      <c r="F41" s="240"/>
      <c r="G41" s="368" t="s">
        <v>877</v>
      </c>
      <c r="H41" s="368"/>
      <c r="I41" s="368"/>
      <c r="J41" s="368"/>
      <c r="K41" s="238"/>
    </row>
    <row r="42" spans="2:11" s="1" customFormat="1" ht="15" customHeight="1">
      <c r="B42" s="241"/>
      <c r="C42" s="242"/>
      <c r="D42" s="240"/>
      <c r="E42" s="243" t="s">
        <v>878</v>
      </c>
      <c r="F42" s="240"/>
      <c r="G42" s="368" t="s">
        <v>879</v>
      </c>
      <c r="H42" s="368"/>
      <c r="I42" s="368"/>
      <c r="J42" s="368"/>
      <c r="K42" s="238"/>
    </row>
    <row r="43" spans="2:11" s="1" customFormat="1" ht="15" customHeight="1">
      <c r="B43" s="241"/>
      <c r="C43" s="242"/>
      <c r="D43" s="240"/>
      <c r="E43" s="243"/>
      <c r="F43" s="240"/>
      <c r="G43" s="368" t="s">
        <v>880</v>
      </c>
      <c r="H43" s="368"/>
      <c r="I43" s="368"/>
      <c r="J43" s="368"/>
      <c r="K43" s="238"/>
    </row>
    <row r="44" spans="2:11" s="1" customFormat="1" ht="15" customHeight="1">
      <c r="B44" s="241"/>
      <c r="C44" s="242"/>
      <c r="D44" s="240"/>
      <c r="E44" s="243" t="s">
        <v>881</v>
      </c>
      <c r="F44" s="240"/>
      <c r="G44" s="368" t="s">
        <v>882</v>
      </c>
      <c r="H44" s="368"/>
      <c r="I44" s="368"/>
      <c r="J44" s="368"/>
      <c r="K44" s="238"/>
    </row>
    <row r="45" spans="2:11" s="1" customFormat="1" ht="15" customHeight="1">
      <c r="B45" s="241"/>
      <c r="C45" s="242"/>
      <c r="D45" s="240"/>
      <c r="E45" s="243" t="s">
        <v>112</v>
      </c>
      <c r="F45" s="240"/>
      <c r="G45" s="368" t="s">
        <v>883</v>
      </c>
      <c r="H45" s="368"/>
      <c r="I45" s="368"/>
      <c r="J45" s="368"/>
      <c r="K45" s="238"/>
    </row>
    <row r="46" spans="2:11" s="1" customFormat="1" ht="12.75" customHeight="1">
      <c r="B46" s="241"/>
      <c r="C46" s="242"/>
      <c r="D46" s="240"/>
      <c r="E46" s="240"/>
      <c r="F46" s="240"/>
      <c r="G46" s="240"/>
      <c r="H46" s="240"/>
      <c r="I46" s="240"/>
      <c r="J46" s="240"/>
      <c r="K46" s="238"/>
    </row>
    <row r="47" spans="2:11" s="1" customFormat="1" ht="15" customHeight="1">
      <c r="B47" s="241"/>
      <c r="C47" s="242"/>
      <c r="D47" s="368" t="s">
        <v>884</v>
      </c>
      <c r="E47" s="368"/>
      <c r="F47" s="368"/>
      <c r="G47" s="368"/>
      <c r="H47" s="368"/>
      <c r="I47" s="368"/>
      <c r="J47" s="368"/>
      <c r="K47" s="238"/>
    </row>
    <row r="48" spans="2:11" s="1" customFormat="1" ht="15" customHeight="1">
      <c r="B48" s="241"/>
      <c r="C48" s="242"/>
      <c r="D48" s="242"/>
      <c r="E48" s="368" t="s">
        <v>885</v>
      </c>
      <c r="F48" s="368"/>
      <c r="G48" s="368"/>
      <c r="H48" s="368"/>
      <c r="I48" s="368"/>
      <c r="J48" s="368"/>
      <c r="K48" s="238"/>
    </row>
    <row r="49" spans="2:11" s="1" customFormat="1" ht="15" customHeight="1">
      <c r="B49" s="241"/>
      <c r="C49" s="242"/>
      <c r="D49" s="242"/>
      <c r="E49" s="368" t="s">
        <v>886</v>
      </c>
      <c r="F49" s="368"/>
      <c r="G49" s="368"/>
      <c r="H49" s="368"/>
      <c r="I49" s="368"/>
      <c r="J49" s="368"/>
      <c r="K49" s="238"/>
    </row>
    <row r="50" spans="2:11" s="1" customFormat="1" ht="15" customHeight="1">
      <c r="B50" s="241"/>
      <c r="C50" s="242"/>
      <c r="D50" s="242"/>
      <c r="E50" s="368" t="s">
        <v>887</v>
      </c>
      <c r="F50" s="368"/>
      <c r="G50" s="368"/>
      <c r="H50" s="368"/>
      <c r="I50" s="368"/>
      <c r="J50" s="368"/>
      <c r="K50" s="238"/>
    </row>
    <row r="51" spans="2:11" s="1" customFormat="1" ht="15" customHeight="1">
      <c r="B51" s="241"/>
      <c r="C51" s="242"/>
      <c r="D51" s="368" t="s">
        <v>888</v>
      </c>
      <c r="E51" s="368"/>
      <c r="F51" s="368"/>
      <c r="G51" s="368"/>
      <c r="H51" s="368"/>
      <c r="I51" s="368"/>
      <c r="J51" s="368"/>
      <c r="K51" s="238"/>
    </row>
    <row r="52" spans="2:11" s="1" customFormat="1" ht="25.5" customHeight="1">
      <c r="B52" s="237"/>
      <c r="C52" s="369" t="s">
        <v>889</v>
      </c>
      <c r="D52" s="369"/>
      <c r="E52" s="369"/>
      <c r="F52" s="369"/>
      <c r="G52" s="369"/>
      <c r="H52" s="369"/>
      <c r="I52" s="369"/>
      <c r="J52" s="369"/>
      <c r="K52" s="238"/>
    </row>
    <row r="53" spans="2:11" s="1" customFormat="1" ht="5.25" customHeight="1">
      <c r="B53" s="237"/>
      <c r="C53" s="239"/>
      <c r="D53" s="239"/>
      <c r="E53" s="239"/>
      <c r="F53" s="239"/>
      <c r="G53" s="239"/>
      <c r="H53" s="239"/>
      <c r="I53" s="239"/>
      <c r="J53" s="239"/>
      <c r="K53" s="238"/>
    </row>
    <row r="54" spans="2:11" s="1" customFormat="1" ht="15" customHeight="1">
      <c r="B54" s="237"/>
      <c r="C54" s="368" t="s">
        <v>890</v>
      </c>
      <c r="D54" s="368"/>
      <c r="E54" s="368"/>
      <c r="F54" s="368"/>
      <c r="G54" s="368"/>
      <c r="H54" s="368"/>
      <c r="I54" s="368"/>
      <c r="J54" s="368"/>
      <c r="K54" s="238"/>
    </row>
    <row r="55" spans="2:11" s="1" customFormat="1" ht="15" customHeight="1">
      <c r="B55" s="237"/>
      <c r="C55" s="368" t="s">
        <v>891</v>
      </c>
      <c r="D55" s="368"/>
      <c r="E55" s="368"/>
      <c r="F55" s="368"/>
      <c r="G55" s="368"/>
      <c r="H55" s="368"/>
      <c r="I55" s="368"/>
      <c r="J55" s="368"/>
      <c r="K55" s="238"/>
    </row>
    <row r="56" spans="2:11" s="1" customFormat="1" ht="12.75" customHeight="1">
      <c r="B56" s="237"/>
      <c r="C56" s="240"/>
      <c r="D56" s="240"/>
      <c r="E56" s="240"/>
      <c r="F56" s="240"/>
      <c r="G56" s="240"/>
      <c r="H56" s="240"/>
      <c r="I56" s="240"/>
      <c r="J56" s="240"/>
      <c r="K56" s="238"/>
    </row>
    <row r="57" spans="2:11" s="1" customFormat="1" ht="15" customHeight="1">
      <c r="B57" s="237"/>
      <c r="C57" s="368" t="s">
        <v>892</v>
      </c>
      <c r="D57" s="368"/>
      <c r="E57" s="368"/>
      <c r="F57" s="368"/>
      <c r="G57" s="368"/>
      <c r="H57" s="368"/>
      <c r="I57" s="368"/>
      <c r="J57" s="368"/>
      <c r="K57" s="238"/>
    </row>
    <row r="58" spans="2:11" s="1" customFormat="1" ht="15" customHeight="1">
      <c r="B58" s="237"/>
      <c r="C58" s="242"/>
      <c r="D58" s="368" t="s">
        <v>893</v>
      </c>
      <c r="E58" s="368"/>
      <c r="F58" s="368"/>
      <c r="G58" s="368"/>
      <c r="H58" s="368"/>
      <c r="I58" s="368"/>
      <c r="J58" s="368"/>
      <c r="K58" s="238"/>
    </row>
    <row r="59" spans="2:11" s="1" customFormat="1" ht="15" customHeight="1">
      <c r="B59" s="237"/>
      <c r="C59" s="242"/>
      <c r="D59" s="368" t="s">
        <v>894</v>
      </c>
      <c r="E59" s="368"/>
      <c r="F59" s="368"/>
      <c r="G59" s="368"/>
      <c r="H59" s="368"/>
      <c r="I59" s="368"/>
      <c r="J59" s="368"/>
      <c r="K59" s="238"/>
    </row>
    <row r="60" spans="2:11" s="1" customFormat="1" ht="15" customHeight="1">
      <c r="B60" s="237"/>
      <c r="C60" s="242"/>
      <c r="D60" s="368" t="s">
        <v>895</v>
      </c>
      <c r="E60" s="368"/>
      <c r="F60" s="368"/>
      <c r="G60" s="368"/>
      <c r="H60" s="368"/>
      <c r="I60" s="368"/>
      <c r="J60" s="368"/>
      <c r="K60" s="238"/>
    </row>
    <row r="61" spans="2:11" s="1" customFormat="1" ht="15" customHeight="1">
      <c r="B61" s="237"/>
      <c r="C61" s="242"/>
      <c r="D61" s="368" t="s">
        <v>896</v>
      </c>
      <c r="E61" s="368"/>
      <c r="F61" s="368"/>
      <c r="G61" s="368"/>
      <c r="H61" s="368"/>
      <c r="I61" s="368"/>
      <c r="J61" s="368"/>
      <c r="K61" s="238"/>
    </row>
    <row r="62" spans="2:11" s="1" customFormat="1" ht="15" customHeight="1">
      <c r="B62" s="237"/>
      <c r="C62" s="242"/>
      <c r="D62" s="371" t="s">
        <v>897</v>
      </c>
      <c r="E62" s="371"/>
      <c r="F62" s="371"/>
      <c r="G62" s="371"/>
      <c r="H62" s="371"/>
      <c r="I62" s="371"/>
      <c r="J62" s="371"/>
      <c r="K62" s="238"/>
    </row>
    <row r="63" spans="2:11" s="1" customFormat="1" ht="15" customHeight="1">
      <c r="B63" s="237"/>
      <c r="C63" s="242"/>
      <c r="D63" s="368" t="s">
        <v>898</v>
      </c>
      <c r="E63" s="368"/>
      <c r="F63" s="368"/>
      <c r="G63" s="368"/>
      <c r="H63" s="368"/>
      <c r="I63" s="368"/>
      <c r="J63" s="368"/>
      <c r="K63" s="238"/>
    </row>
    <row r="64" spans="2:11" s="1" customFormat="1" ht="12.75" customHeight="1">
      <c r="B64" s="237"/>
      <c r="C64" s="242"/>
      <c r="D64" s="242"/>
      <c r="E64" s="245"/>
      <c r="F64" s="242"/>
      <c r="G64" s="242"/>
      <c r="H64" s="242"/>
      <c r="I64" s="242"/>
      <c r="J64" s="242"/>
      <c r="K64" s="238"/>
    </row>
    <row r="65" spans="2:11" s="1" customFormat="1" ht="15" customHeight="1">
      <c r="B65" s="237"/>
      <c r="C65" s="242"/>
      <c r="D65" s="368" t="s">
        <v>899</v>
      </c>
      <c r="E65" s="368"/>
      <c r="F65" s="368"/>
      <c r="G65" s="368"/>
      <c r="H65" s="368"/>
      <c r="I65" s="368"/>
      <c r="J65" s="368"/>
      <c r="K65" s="238"/>
    </row>
    <row r="66" spans="2:11" s="1" customFormat="1" ht="15" customHeight="1">
      <c r="B66" s="237"/>
      <c r="C66" s="242"/>
      <c r="D66" s="371" t="s">
        <v>900</v>
      </c>
      <c r="E66" s="371"/>
      <c r="F66" s="371"/>
      <c r="G66" s="371"/>
      <c r="H66" s="371"/>
      <c r="I66" s="371"/>
      <c r="J66" s="371"/>
      <c r="K66" s="238"/>
    </row>
    <row r="67" spans="2:11" s="1" customFormat="1" ht="15" customHeight="1">
      <c r="B67" s="237"/>
      <c r="C67" s="242"/>
      <c r="D67" s="368" t="s">
        <v>901</v>
      </c>
      <c r="E67" s="368"/>
      <c r="F67" s="368"/>
      <c r="G67" s="368"/>
      <c r="H67" s="368"/>
      <c r="I67" s="368"/>
      <c r="J67" s="368"/>
      <c r="K67" s="238"/>
    </row>
    <row r="68" spans="2:11" s="1" customFormat="1" ht="15" customHeight="1">
      <c r="B68" s="237"/>
      <c r="C68" s="242"/>
      <c r="D68" s="368" t="s">
        <v>902</v>
      </c>
      <c r="E68" s="368"/>
      <c r="F68" s="368"/>
      <c r="G68" s="368"/>
      <c r="H68" s="368"/>
      <c r="I68" s="368"/>
      <c r="J68" s="368"/>
      <c r="K68" s="238"/>
    </row>
    <row r="69" spans="2:11" s="1" customFormat="1" ht="15" customHeight="1">
      <c r="B69" s="237"/>
      <c r="C69" s="242"/>
      <c r="D69" s="368" t="s">
        <v>903</v>
      </c>
      <c r="E69" s="368"/>
      <c r="F69" s="368"/>
      <c r="G69" s="368"/>
      <c r="H69" s="368"/>
      <c r="I69" s="368"/>
      <c r="J69" s="368"/>
      <c r="K69" s="238"/>
    </row>
    <row r="70" spans="2:11" s="1" customFormat="1" ht="15" customHeight="1">
      <c r="B70" s="237"/>
      <c r="C70" s="242"/>
      <c r="D70" s="368" t="s">
        <v>904</v>
      </c>
      <c r="E70" s="368"/>
      <c r="F70" s="368"/>
      <c r="G70" s="368"/>
      <c r="H70" s="368"/>
      <c r="I70" s="368"/>
      <c r="J70" s="368"/>
      <c r="K70" s="238"/>
    </row>
    <row r="71" spans="2:11" s="1" customFormat="1" ht="12.75" customHeight="1">
      <c r="B71" s="246"/>
      <c r="C71" s="247"/>
      <c r="D71" s="247"/>
      <c r="E71" s="247"/>
      <c r="F71" s="247"/>
      <c r="G71" s="247"/>
      <c r="H71" s="247"/>
      <c r="I71" s="247"/>
      <c r="J71" s="247"/>
      <c r="K71" s="248"/>
    </row>
    <row r="72" spans="2:11" s="1" customFormat="1" ht="18.75" customHeight="1">
      <c r="B72" s="249"/>
      <c r="C72" s="249"/>
      <c r="D72" s="249"/>
      <c r="E72" s="249"/>
      <c r="F72" s="249"/>
      <c r="G72" s="249"/>
      <c r="H72" s="249"/>
      <c r="I72" s="249"/>
      <c r="J72" s="249"/>
      <c r="K72" s="250"/>
    </row>
    <row r="73" spans="2:11" s="1" customFormat="1" ht="18.75" customHeight="1">
      <c r="B73" s="250"/>
      <c r="C73" s="250"/>
      <c r="D73" s="250"/>
      <c r="E73" s="250"/>
      <c r="F73" s="250"/>
      <c r="G73" s="250"/>
      <c r="H73" s="250"/>
      <c r="I73" s="250"/>
      <c r="J73" s="250"/>
      <c r="K73" s="250"/>
    </row>
    <row r="74" spans="2:11" s="1" customFormat="1" ht="7.5" customHeight="1">
      <c r="B74" s="251"/>
      <c r="C74" s="252"/>
      <c r="D74" s="252"/>
      <c r="E74" s="252"/>
      <c r="F74" s="252"/>
      <c r="G74" s="252"/>
      <c r="H74" s="252"/>
      <c r="I74" s="252"/>
      <c r="J74" s="252"/>
      <c r="K74" s="253"/>
    </row>
    <row r="75" spans="2:11" s="1" customFormat="1" ht="45" customHeight="1">
      <c r="B75" s="254"/>
      <c r="C75" s="372" t="s">
        <v>905</v>
      </c>
      <c r="D75" s="372"/>
      <c r="E75" s="372"/>
      <c r="F75" s="372"/>
      <c r="G75" s="372"/>
      <c r="H75" s="372"/>
      <c r="I75" s="372"/>
      <c r="J75" s="372"/>
      <c r="K75" s="255"/>
    </row>
    <row r="76" spans="2:11" s="1" customFormat="1" ht="17.25" customHeight="1">
      <c r="B76" s="254"/>
      <c r="C76" s="256" t="s">
        <v>906</v>
      </c>
      <c r="D76" s="256"/>
      <c r="E76" s="256"/>
      <c r="F76" s="256" t="s">
        <v>907</v>
      </c>
      <c r="G76" s="257"/>
      <c r="H76" s="256" t="s">
        <v>55</v>
      </c>
      <c r="I76" s="256" t="s">
        <v>58</v>
      </c>
      <c r="J76" s="256" t="s">
        <v>908</v>
      </c>
      <c r="K76" s="255"/>
    </row>
    <row r="77" spans="2:11" s="1" customFormat="1" ht="17.25" customHeight="1">
      <c r="B77" s="254"/>
      <c r="C77" s="258" t="s">
        <v>909</v>
      </c>
      <c r="D77" s="258"/>
      <c r="E77" s="258"/>
      <c r="F77" s="259" t="s">
        <v>910</v>
      </c>
      <c r="G77" s="260"/>
      <c r="H77" s="258"/>
      <c r="I77" s="258"/>
      <c r="J77" s="258" t="s">
        <v>911</v>
      </c>
      <c r="K77" s="255"/>
    </row>
    <row r="78" spans="2:11" s="1" customFormat="1" ht="5.25" customHeight="1">
      <c r="B78" s="254"/>
      <c r="C78" s="261"/>
      <c r="D78" s="261"/>
      <c r="E78" s="261"/>
      <c r="F78" s="261"/>
      <c r="G78" s="262"/>
      <c r="H78" s="261"/>
      <c r="I78" s="261"/>
      <c r="J78" s="261"/>
      <c r="K78" s="255"/>
    </row>
    <row r="79" spans="2:11" s="1" customFormat="1" ht="15" customHeight="1">
      <c r="B79" s="254"/>
      <c r="C79" s="243" t="s">
        <v>54</v>
      </c>
      <c r="D79" s="263"/>
      <c r="E79" s="263"/>
      <c r="F79" s="264" t="s">
        <v>912</v>
      </c>
      <c r="G79" s="265"/>
      <c r="H79" s="243" t="s">
        <v>913</v>
      </c>
      <c r="I79" s="243" t="s">
        <v>914</v>
      </c>
      <c r="J79" s="243">
        <v>20</v>
      </c>
      <c r="K79" s="255"/>
    </row>
    <row r="80" spans="2:11" s="1" customFormat="1" ht="15" customHeight="1">
      <c r="B80" s="254"/>
      <c r="C80" s="243" t="s">
        <v>915</v>
      </c>
      <c r="D80" s="243"/>
      <c r="E80" s="243"/>
      <c r="F80" s="264" t="s">
        <v>912</v>
      </c>
      <c r="G80" s="265"/>
      <c r="H80" s="243" t="s">
        <v>916</v>
      </c>
      <c r="I80" s="243" t="s">
        <v>914</v>
      </c>
      <c r="J80" s="243">
        <v>120</v>
      </c>
      <c r="K80" s="255"/>
    </row>
    <row r="81" spans="2:11" s="1" customFormat="1" ht="15" customHeight="1">
      <c r="B81" s="266"/>
      <c r="C81" s="243" t="s">
        <v>917</v>
      </c>
      <c r="D81" s="243"/>
      <c r="E81" s="243"/>
      <c r="F81" s="264" t="s">
        <v>918</v>
      </c>
      <c r="G81" s="265"/>
      <c r="H81" s="243" t="s">
        <v>919</v>
      </c>
      <c r="I81" s="243" t="s">
        <v>914</v>
      </c>
      <c r="J81" s="243">
        <v>50</v>
      </c>
      <c r="K81" s="255"/>
    </row>
    <row r="82" spans="2:11" s="1" customFormat="1" ht="15" customHeight="1">
      <c r="B82" s="266"/>
      <c r="C82" s="243" t="s">
        <v>920</v>
      </c>
      <c r="D82" s="243"/>
      <c r="E82" s="243"/>
      <c r="F82" s="264" t="s">
        <v>912</v>
      </c>
      <c r="G82" s="265"/>
      <c r="H82" s="243" t="s">
        <v>921</v>
      </c>
      <c r="I82" s="243" t="s">
        <v>922</v>
      </c>
      <c r="J82" s="243"/>
      <c r="K82" s="255"/>
    </row>
    <row r="83" spans="2:11" s="1" customFormat="1" ht="15" customHeight="1">
      <c r="B83" s="266"/>
      <c r="C83" s="267" t="s">
        <v>923</v>
      </c>
      <c r="D83" s="267"/>
      <c r="E83" s="267"/>
      <c r="F83" s="268" t="s">
        <v>918</v>
      </c>
      <c r="G83" s="267"/>
      <c r="H83" s="267" t="s">
        <v>924</v>
      </c>
      <c r="I83" s="267" t="s">
        <v>914</v>
      </c>
      <c r="J83" s="267">
        <v>15</v>
      </c>
      <c r="K83" s="255"/>
    </row>
    <row r="84" spans="2:11" s="1" customFormat="1" ht="15" customHeight="1">
      <c r="B84" s="266"/>
      <c r="C84" s="267" t="s">
        <v>925</v>
      </c>
      <c r="D84" s="267"/>
      <c r="E84" s="267"/>
      <c r="F84" s="268" t="s">
        <v>918</v>
      </c>
      <c r="G84" s="267"/>
      <c r="H84" s="267" t="s">
        <v>926</v>
      </c>
      <c r="I84" s="267" t="s">
        <v>914</v>
      </c>
      <c r="J84" s="267">
        <v>15</v>
      </c>
      <c r="K84" s="255"/>
    </row>
    <row r="85" spans="2:11" s="1" customFormat="1" ht="15" customHeight="1">
      <c r="B85" s="266"/>
      <c r="C85" s="267" t="s">
        <v>927</v>
      </c>
      <c r="D85" s="267"/>
      <c r="E85" s="267"/>
      <c r="F85" s="268" t="s">
        <v>918</v>
      </c>
      <c r="G85" s="267"/>
      <c r="H85" s="267" t="s">
        <v>928</v>
      </c>
      <c r="I85" s="267" t="s">
        <v>914</v>
      </c>
      <c r="J85" s="267">
        <v>20</v>
      </c>
      <c r="K85" s="255"/>
    </row>
    <row r="86" spans="2:11" s="1" customFormat="1" ht="15" customHeight="1">
      <c r="B86" s="266"/>
      <c r="C86" s="267" t="s">
        <v>929</v>
      </c>
      <c r="D86" s="267"/>
      <c r="E86" s="267"/>
      <c r="F86" s="268" t="s">
        <v>918</v>
      </c>
      <c r="G86" s="267"/>
      <c r="H86" s="267" t="s">
        <v>930</v>
      </c>
      <c r="I86" s="267" t="s">
        <v>914</v>
      </c>
      <c r="J86" s="267">
        <v>20</v>
      </c>
      <c r="K86" s="255"/>
    </row>
    <row r="87" spans="2:11" s="1" customFormat="1" ht="15" customHeight="1">
      <c r="B87" s="266"/>
      <c r="C87" s="243" t="s">
        <v>931</v>
      </c>
      <c r="D87" s="243"/>
      <c r="E87" s="243"/>
      <c r="F87" s="264" t="s">
        <v>918</v>
      </c>
      <c r="G87" s="265"/>
      <c r="H87" s="243" t="s">
        <v>932</v>
      </c>
      <c r="I87" s="243" t="s">
        <v>914</v>
      </c>
      <c r="J87" s="243">
        <v>50</v>
      </c>
      <c r="K87" s="255"/>
    </row>
    <row r="88" spans="2:11" s="1" customFormat="1" ht="15" customHeight="1">
      <c r="B88" s="266"/>
      <c r="C88" s="243" t="s">
        <v>933</v>
      </c>
      <c r="D88" s="243"/>
      <c r="E88" s="243"/>
      <c r="F88" s="264" t="s">
        <v>918</v>
      </c>
      <c r="G88" s="265"/>
      <c r="H88" s="243" t="s">
        <v>934</v>
      </c>
      <c r="I88" s="243" t="s">
        <v>914</v>
      </c>
      <c r="J88" s="243">
        <v>20</v>
      </c>
      <c r="K88" s="255"/>
    </row>
    <row r="89" spans="2:11" s="1" customFormat="1" ht="15" customHeight="1">
      <c r="B89" s="266"/>
      <c r="C89" s="243" t="s">
        <v>935</v>
      </c>
      <c r="D89" s="243"/>
      <c r="E89" s="243"/>
      <c r="F89" s="264" t="s">
        <v>918</v>
      </c>
      <c r="G89" s="265"/>
      <c r="H89" s="243" t="s">
        <v>936</v>
      </c>
      <c r="I89" s="243" t="s">
        <v>914</v>
      </c>
      <c r="J89" s="243">
        <v>20</v>
      </c>
      <c r="K89" s="255"/>
    </row>
    <row r="90" spans="2:11" s="1" customFormat="1" ht="15" customHeight="1">
      <c r="B90" s="266"/>
      <c r="C90" s="243" t="s">
        <v>937</v>
      </c>
      <c r="D90" s="243"/>
      <c r="E90" s="243"/>
      <c r="F90" s="264" t="s">
        <v>918</v>
      </c>
      <c r="G90" s="265"/>
      <c r="H90" s="243" t="s">
        <v>938</v>
      </c>
      <c r="I90" s="243" t="s">
        <v>914</v>
      </c>
      <c r="J90" s="243">
        <v>50</v>
      </c>
      <c r="K90" s="255"/>
    </row>
    <row r="91" spans="2:11" s="1" customFormat="1" ht="15" customHeight="1">
      <c r="B91" s="266"/>
      <c r="C91" s="243" t="s">
        <v>939</v>
      </c>
      <c r="D91" s="243"/>
      <c r="E91" s="243"/>
      <c r="F91" s="264" t="s">
        <v>918</v>
      </c>
      <c r="G91" s="265"/>
      <c r="H91" s="243" t="s">
        <v>939</v>
      </c>
      <c r="I91" s="243" t="s">
        <v>914</v>
      </c>
      <c r="J91" s="243">
        <v>50</v>
      </c>
      <c r="K91" s="255"/>
    </row>
    <row r="92" spans="2:11" s="1" customFormat="1" ht="15" customHeight="1">
      <c r="B92" s="266"/>
      <c r="C92" s="243" t="s">
        <v>940</v>
      </c>
      <c r="D92" s="243"/>
      <c r="E92" s="243"/>
      <c r="F92" s="264" t="s">
        <v>918</v>
      </c>
      <c r="G92" s="265"/>
      <c r="H92" s="243" t="s">
        <v>941</v>
      </c>
      <c r="I92" s="243" t="s">
        <v>914</v>
      </c>
      <c r="J92" s="243">
        <v>255</v>
      </c>
      <c r="K92" s="255"/>
    </row>
    <row r="93" spans="2:11" s="1" customFormat="1" ht="15" customHeight="1">
      <c r="B93" s="266"/>
      <c r="C93" s="243" t="s">
        <v>942</v>
      </c>
      <c r="D93" s="243"/>
      <c r="E93" s="243"/>
      <c r="F93" s="264" t="s">
        <v>912</v>
      </c>
      <c r="G93" s="265"/>
      <c r="H93" s="243" t="s">
        <v>943</v>
      </c>
      <c r="I93" s="243" t="s">
        <v>944</v>
      </c>
      <c r="J93" s="243"/>
      <c r="K93" s="255"/>
    </row>
    <row r="94" spans="2:11" s="1" customFormat="1" ht="15" customHeight="1">
      <c r="B94" s="266"/>
      <c r="C94" s="243" t="s">
        <v>945</v>
      </c>
      <c r="D94" s="243"/>
      <c r="E94" s="243"/>
      <c r="F94" s="264" t="s">
        <v>912</v>
      </c>
      <c r="G94" s="265"/>
      <c r="H94" s="243" t="s">
        <v>946</v>
      </c>
      <c r="I94" s="243" t="s">
        <v>947</v>
      </c>
      <c r="J94" s="243"/>
      <c r="K94" s="255"/>
    </row>
    <row r="95" spans="2:11" s="1" customFormat="1" ht="15" customHeight="1">
      <c r="B95" s="266"/>
      <c r="C95" s="243" t="s">
        <v>948</v>
      </c>
      <c r="D95" s="243"/>
      <c r="E95" s="243"/>
      <c r="F95" s="264" t="s">
        <v>912</v>
      </c>
      <c r="G95" s="265"/>
      <c r="H95" s="243" t="s">
        <v>948</v>
      </c>
      <c r="I95" s="243" t="s">
        <v>947</v>
      </c>
      <c r="J95" s="243"/>
      <c r="K95" s="255"/>
    </row>
    <row r="96" spans="2:11" s="1" customFormat="1" ht="15" customHeight="1">
      <c r="B96" s="266"/>
      <c r="C96" s="243" t="s">
        <v>39</v>
      </c>
      <c r="D96" s="243"/>
      <c r="E96" s="243"/>
      <c r="F96" s="264" t="s">
        <v>912</v>
      </c>
      <c r="G96" s="265"/>
      <c r="H96" s="243" t="s">
        <v>949</v>
      </c>
      <c r="I96" s="243" t="s">
        <v>947</v>
      </c>
      <c r="J96" s="243"/>
      <c r="K96" s="255"/>
    </row>
    <row r="97" spans="2:11" s="1" customFormat="1" ht="15" customHeight="1">
      <c r="B97" s="266"/>
      <c r="C97" s="243" t="s">
        <v>49</v>
      </c>
      <c r="D97" s="243"/>
      <c r="E97" s="243"/>
      <c r="F97" s="264" t="s">
        <v>912</v>
      </c>
      <c r="G97" s="265"/>
      <c r="H97" s="243" t="s">
        <v>950</v>
      </c>
      <c r="I97" s="243" t="s">
        <v>947</v>
      </c>
      <c r="J97" s="243"/>
      <c r="K97" s="255"/>
    </row>
    <row r="98" spans="2:11" s="1" customFormat="1" ht="15" customHeight="1">
      <c r="B98" s="269"/>
      <c r="C98" s="270"/>
      <c r="D98" s="270"/>
      <c r="E98" s="270"/>
      <c r="F98" s="270"/>
      <c r="G98" s="270"/>
      <c r="H98" s="270"/>
      <c r="I98" s="270"/>
      <c r="J98" s="270"/>
      <c r="K98" s="271"/>
    </row>
    <row r="99" spans="2:11" s="1" customFormat="1" ht="18.75" customHeight="1">
      <c r="B99" s="272"/>
      <c r="C99" s="273"/>
      <c r="D99" s="273"/>
      <c r="E99" s="273"/>
      <c r="F99" s="273"/>
      <c r="G99" s="273"/>
      <c r="H99" s="273"/>
      <c r="I99" s="273"/>
      <c r="J99" s="273"/>
      <c r="K99" s="272"/>
    </row>
    <row r="100" spans="2:11" s="1" customFormat="1" ht="18.75" customHeight="1"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</row>
    <row r="101" spans="2:11" s="1" customFormat="1" ht="7.5" customHeight="1">
      <c r="B101" s="251"/>
      <c r="C101" s="252"/>
      <c r="D101" s="252"/>
      <c r="E101" s="252"/>
      <c r="F101" s="252"/>
      <c r="G101" s="252"/>
      <c r="H101" s="252"/>
      <c r="I101" s="252"/>
      <c r="J101" s="252"/>
      <c r="K101" s="253"/>
    </row>
    <row r="102" spans="2:11" s="1" customFormat="1" ht="45" customHeight="1">
      <c r="B102" s="254"/>
      <c r="C102" s="372" t="s">
        <v>951</v>
      </c>
      <c r="D102" s="372"/>
      <c r="E102" s="372"/>
      <c r="F102" s="372"/>
      <c r="G102" s="372"/>
      <c r="H102" s="372"/>
      <c r="I102" s="372"/>
      <c r="J102" s="372"/>
      <c r="K102" s="255"/>
    </row>
    <row r="103" spans="2:11" s="1" customFormat="1" ht="17.25" customHeight="1">
      <c r="B103" s="254"/>
      <c r="C103" s="256" t="s">
        <v>906</v>
      </c>
      <c r="D103" s="256"/>
      <c r="E103" s="256"/>
      <c r="F103" s="256" t="s">
        <v>907</v>
      </c>
      <c r="G103" s="257"/>
      <c r="H103" s="256" t="s">
        <v>55</v>
      </c>
      <c r="I103" s="256" t="s">
        <v>58</v>
      </c>
      <c r="J103" s="256" t="s">
        <v>908</v>
      </c>
      <c r="K103" s="255"/>
    </row>
    <row r="104" spans="2:11" s="1" customFormat="1" ht="17.25" customHeight="1">
      <c r="B104" s="254"/>
      <c r="C104" s="258" t="s">
        <v>909</v>
      </c>
      <c r="D104" s="258"/>
      <c r="E104" s="258"/>
      <c r="F104" s="259" t="s">
        <v>910</v>
      </c>
      <c r="G104" s="260"/>
      <c r="H104" s="258"/>
      <c r="I104" s="258"/>
      <c r="J104" s="258" t="s">
        <v>911</v>
      </c>
      <c r="K104" s="255"/>
    </row>
    <row r="105" spans="2:11" s="1" customFormat="1" ht="5.25" customHeight="1">
      <c r="B105" s="254"/>
      <c r="C105" s="256"/>
      <c r="D105" s="256"/>
      <c r="E105" s="256"/>
      <c r="F105" s="256"/>
      <c r="G105" s="274"/>
      <c r="H105" s="256"/>
      <c r="I105" s="256"/>
      <c r="J105" s="256"/>
      <c r="K105" s="255"/>
    </row>
    <row r="106" spans="2:11" s="1" customFormat="1" ht="15" customHeight="1">
      <c r="B106" s="254"/>
      <c r="C106" s="243" t="s">
        <v>54</v>
      </c>
      <c r="D106" s="263"/>
      <c r="E106" s="263"/>
      <c r="F106" s="264" t="s">
        <v>912</v>
      </c>
      <c r="G106" s="243"/>
      <c r="H106" s="243" t="s">
        <v>952</v>
      </c>
      <c r="I106" s="243" t="s">
        <v>914</v>
      </c>
      <c r="J106" s="243">
        <v>20</v>
      </c>
      <c r="K106" s="255"/>
    </row>
    <row r="107" spans="2:11" s="1" customFormat="1" ht="15" customHeight="1">
      <c r="B107" s="254"/>
      <c r="C107" s="243" t="s">
        <v>915</v>
      </c>
      <c r="D107" s="243"/>
      <c r="E107" s="243"/>
      <c r="F107" s="264" t="s">
        <v>912</v>
      </c>
      <c r="G107" s="243"/>
      <c r="H107" s="243" t="s">
        <v>952</v>
      </c>
      <c r="I107" s="243" t="s">
        <v>914</v>
      </c>
      <c r="J107" s="243">
        <v>120</v>
      </c>
      <c r="K107" s="255"/>
    </row>
    <row r="108" spans="2:11" s="1" customFormat="1" ht="15" customHeight="1">
      <c r="B108" s="266"/>
      <c r="C108" s="243" t="s">
        <v>917</v>
      </c>
      <c r="D108" s="243"/>
      <c r="E108" s="243"/>
      <c r="F108" s="264" t="s">
        <v>918</v>
      </c>
      <c r="G108" s="243"/>
      <c r="H108" s="243" t="s">
        <v>952</v>
      </c>
      <c r="I108" s="243" t="s">
        <v>914</v>
      </c>
      <c r="J108" s="243">
        <v>50</v>
      </c>
      <c r="K108" s="255"/>
    </row>
    <row r="109" spans="2:11" s="1" customFormat="1" ht="15" customHeight="1">
      <c r="B109" s="266"/>
      <c r="C109" s="243" t="s">
        <v>920</v>
      </c>
      <c r="D109" s="243"/>
      <c r="E109" s="243"/>
      <c r="F109" s="264" t="s">
        <v>912</v>
      </c>
      <c r="G109" s="243"/>
      <c r="H109" s="243" t="s">
        <v>952</v>
      </c>
      <c r="I109" s="243" t="s">
        <v>922</v>
      </c>
      <c r="J109" s="243"/>
      <c r="K109" s="255"/>
    </row>
    <row r="110" spans="2:11" s="1" customFormat="1" ht="15" customHeight="1">
      <c r="B110" s="266"/>
      <c r="C110" s="243" t="s">
        <v>931</v>
      </c>
      <c r="D110" s="243"/>
      <c r="E110" s="243"/>
      <c r="F110" s="264" t="s">
        <v>918</v>
      </c>
      <c r="G110" s="243"/>
      <c r="H110" s="243" t="s">
        <v>952</v>
      </c>
      <c r="I110" s="243" t="s">
        <v>914</v>
      </c>
      <c r="J110" s="243">
        <v>50</v>
      </c>
      <c r="K110" s="255"/>
    </row>
    <row r="111" spans="2:11" s="1" customFormat="1" ht="15" customHeight="1">
      <c r="B111" s="266"/>
      <c r="C111" s="243" t="s">
        <v>939</v>
      </c>
      <c r="D111" s="243"/>
      <c r="E111" s="243"/>
      <c r="F111" s="264" t="s">
        <v>918</v>
      </c>
      <c r="G111" s="243"/>
      <c r="H111" s="243" t="s">
        <v>952</v>
      </c>
      <c r="I111" s="243" t="s">
        <v>914</v>
      </c>
      <c r="J111" s="243">
        <v>50</v>
      </c>
      <c r="K111" s="255"/>
    </row>
    <row r="112" spans="2:11" s="1" customFormat="1" ht="15" customHeight="1">
      <c r="B112" s="266"/>
      <c r="C112" s="243" t="s">
        <v>937</v>
      </c>
      <c r="D112" s="243"/>
      <c r="E112" s="243"/>
      <c r="F112" s="264" t="s">
        <v>918</v>
      </c>
      <c r="G112" s="243"/>
      <c r="H112" s="243" t="s">
        <v>952</v>
      </c>
      <c r="I112" s="243" t="s">
        <v>914</v>
      </c>
      <c r="J112" s="243">
        <v>50</v>
      </c>
      <c r="K112" s="255"/>
    </row>
    <row r="113" spans="2:11" s="1" customFormat="1" ht="15" customHeight="1">
      <c r="B113" s="266"/>
      <c r="C113" s="243" t="s">
        <v>54</v>
      </c>
      <c r="D113" s="243"/>
      <c r="E113" s="243"/>
      <c r="F113" s="264" t="s">
        <v>912</v>
      </c>
      <c r="G113" s="243"/>
      <c r="H113" s="243" t="s">
        <v>953</v>
      </c>
      <c r="I113" s="243" t="s">
        <v>914</v>
      </c>
      <c r="J113" s="243">
        <v>20</v>
      </c>
      <c r="K113" s="255"/>
    </row>
    <row r="114" spans="2:11" s="1" customFormat="1" ht="15" customHeight="1">
      <c r="B114" s="266"/>
      <c r="C114" s="243" t="s">
        <v>954</v>
      </c>
      <c r="D114" s="243"/>
      <c r="E114" s="243"/>
      <c r="F114" s="264" t="s">
        <v>912</v>
      </c>
      <c r="G114" s="243"/>
      <c r="H114" s="243" t="s">
        <v>955</v>
      </c>
      <c r="I114" s="243" t="s">
        <v>914</v>
      </c>
      <c r="J114" s="243">
        <v>120</v>
      </c>
      <c r="K114" s="255"/>
    </row>
    <row r="115" spans="2:11" s="1" customFormat="1" ht="15" customHeight="1">
      <c r="B115" s="266"/>
      <c r="C115" s="243" t="s">
        <v>39</v>
      </c>
      <c r="D115" s="243"/>
      <c r="E115" s="243"/>
      <c r="F115" s="264" t="s">
        <v>912</v>
      </c>
      <c r="G115" s="243"/>
      <c r="H115" s="243" t="s">
        <v>956</v>
      </c>
      <c r="I115" s="243" t="s">
        <v>947</v>
      </c>
      <c r="J115" s="243"/>
      <c r="K115" s="255"/>
    </row>
    <row r="116" spans="2:11" s="1" customFormat="1" ht="15" customHeight="1">
      <c r="B116" s="266"/>
      <c r="C116" s="243" t="s">
        <v>49</v>
      </c>
      <c r="D116" s="243"/>
      <c r="E116" s="243"/>
      <c r="F116" s="264" t="s">
        <v>912</v>
      </c>
      <c r="G116" s="243"/>
      <c r="H116" s="243" t="s">
        <v>957</v>
      </c>
      <c r="I116" s="243" t="s">
        <v>947</v>
      </c>
      <c r="J116" s="243"/>
      <c r="K116" s="255"/>
    </row>
    <row r="117" spans="2:11" s="1" customFormat="1" ht="15" customHeight="1">
      <c r="B117" s="266"/>
      <c r="C117" s="243" t="s">
        <v>58</v>
      </c>
      <c r="D117" s="243"/>
      <c r="E117" s="243"/>
      <c r="F117" s="264" t="s">
        <v>912</v>
      </c>
      <c r="G117" s="243"/>
      <c r="H117" s="243" t="s">
        <v>958</v>
      </c>
      <c r="I117" s="243" t="s">
        <v>959</v>
      </c>
      <c r="J117" s="243"/>
      <c r="K117" s="255"/>
    </row>
    <row r="118" spans="2:11" s="1" customFormat="1" ht="15" customHeight="1">
      <c r="B118" s="269"/>
      <c r="C118" s="275"/>
      <c r="D118" s="275"/>
      <c r="E118" s="275"/>
      <c r="F118" s="275"/>
      <c r="G118" s="275"/>
      <c r="H118" s="275"/>
      <c r="I118" s="275"/>
      <c r="J118" s="275"/>
      <c r="K118" s="271"/>
    </row>
    <row r="119" spans="2:11" s="1" customFormat="1" ht="18.75" customHeight="1">
      <c r="B119" s="276"/>
      <c r="C119" s="277"/>
      <c r="D119" s="277"/>
      <c r="E119" s="277"/>
      <c r="F119" s="278"/>
      <c r="G119" s="277"/>
      <c r="H119" s="277"/>
      <c r="I119" s="277"/>
      <c r="J119" s="277"/>
      <c r="K119" s="276"/>
    </row>
    <row r="120" spans="2:11" s="1" customFormat="1" ht="18.75" customHeight="1"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</row>
    <row r="121" spans="2:11" s="1" customFormat="1" ht="7.5" customHeight="1">
      <c r="B121" s="279"/>
      <c r="C121" s="280"/>
      <c r="D121" s="280"/>
      <c r="E121" s="280"/>
      <c r="F121" s="280"/>
      <c r="G121" s="280"/>
      <c r="H121" s="280"/>
      <c r="I121" s="280"/>
      <c r="J121" s="280"/>
      <c r="K121" s="281"/>
    </row>
    <row r="122" spans="2:11" s="1" customFormat="1" ht="45" customHeight="1">
      <c r="B122" s="282"/>
      <c r="C122" s="370" t="s">
        <v>960</v>
      </c>
      <c r="D122" s="370"/>
      <c r="E122" s="370"/>
      <c r="F122" s="370"/>
      <c r="G122" s="370"/>
      <c r="H122" s="370"/>
      <c r="I122" s="370"/>
      <c r="J122" s="370"/>
      <c r="K122" s="283"/>
    </row>
    <row r="123" spans="2:11" s="1" customFormat="1" ht="17.25" customHeight="1">
      <c r="B123" s="284"/>
      <c r="C123" s="256" t="s">
        <v>906</v>
      </c>
      <c r="D123" s="256"/>
      <c r="E123" s="256"/>
      <c r="F123" s="256" t="s">
        <v>907</v>
      </c>
      <c r="G123" s="257"/>
      <c r="H123" s="256" t="s">
        <v>55</v>
      </c>
      <c r="I123" s="256" t="s">
        <v>58</v>
      </c>
      <c r="J123" s="256" t="s">
        <v>908</v>
      </c>
      <c r="K123" s="285"/>
    </row>
    <row r="124" spans="2:11" s="1" customFormat="1" ht="17.25" customHeight="1">
      <c r="B124" s="284"/>
      <c r="C124" s="258" t="s">
        <v>909</v>
      </c>
      <c r="D124" s="258"/>
      <c r="E124" s="258"/>
      <c r="F124" s="259" t="s">
        <v>910</v>
      </c>
      <c r="G124" s="260"/>
      <c r="H124" s="258"/>
      <c r="I124" s="258"/>
      <c r="J124" s="258" t="s">
        <v>911</v>
      </c>
      <c r="K124" s="285"/>
    </row>
    <row r="125" spans="2:11" s="1" customFormat="1" ht="5.25" customHeight="1">
      <c r="B125" s="286"/>
      <c r="C125" s="261"/>
      <c r="D125" s="261"/>
      <c r="E125" s="261"/>
      <c r="F125" s="261"/>
      <c r="G125" s="287"/>
      <c r="H125" s="261"/>
      <c r="I125" s="261"/>
      <c r="J125" s="261"/>
      <c r="K125" s="288"/>
    </row>
    <row r="126" spans="2:11" s="1" customFormat="1" ht="15" customHeight="1">
      <c r="B126" s="286"/>
      <c r="C126" s="243" t="s">
        <v>915</v>
      </c>
      <c r="D126" s="263"/>
      <c r="E126" s="263"/>
      <c r="F126" s="264" t="s">
        <v>912</v>
      </c>
      <c r="G126" s="243"/>
      <c r="H126" s="243" t="s">
        <v>952</v>
      </c>
      <c r="I126" s="243" t="s">
        <v>914</v>
      </c>
      <c r="J126" s="243">
        <v>120</v>
      </c>
      <c r="K126" s="289"/>
    </row>
    <row r="127" spans="2:11" s="1" customFormat="1" ht="15" customHeight="1">
      <c r="B127" s="286"/>
      <c r="C127" s="243" t="s">
        <v>961</v>
      </c>
      <c r="D127" s="243"/>
      <c r="E127" s="243"/>
      <c r="F127" s="264" t="s">
        <v>912</v>
      </c>
      <c r="G127" s="243"/>
      <c r="H127" s="243" t="s">
        <v>962</v>
      </c>
      <c r="I127" s="243" t="s">
        <v>914</v>
      </c>
      <c r="J127" s="243" t="s">
        <v>963</v>
      </c>
      <c r="K127" s="289"/>
    </row>
    <row r="128" spans="2:11" s="1" customFormat="1" ht="15" customHeight="1">
      <c r="B128" s="286"/>
      <c r="C128" s="243" t="s">
        <v>860</v>
      </c>
      <c r="D128" s="243"/>
      <c r="E128" s="243"/>
      <c r="F128" s="264" t="s">
        <v>912</v>
      </c>
      <c r="G128" s="243"/>
      <c r="H128" s="243" t="s">
        <v>964</v>
      </c>
      <c r="I128" s="243" t="s">
        <v>914</v>
      </c>
      <c r="J128" s="243" t="s">
        <v>963</v>
      </c>
      <c r="K128" s="289"/>
    </row>
    <row r="129" spans="2:11" s="1" customFormat="1" ht="15" customHeight="1">
      <c r="B129" s="286"/>
      <c r="C129" s="243" t="s">
        <v>923</v>
      </c>
      <c r="D129" s="243"/>
      <c r="E129" s="243"/>
      <c r="F129" s="264" t="s">
        <v>918</v>
      </c>
      <c r="G129" s="243"/>
      <c r="H129" s="243" t="s">
        <v>924</v>
      </c>
      <c r="I129" s="243" t="s">
        <v>914</v>
      </c>
      <c r="J129" s="243">
        <v>15</v>
      </c>
      <c r="K129" s="289"/>
    </row>
    <row r="130" spans="2:11" s="1" customFormat="1" ht="15" customHeight="1">
      <c r="B130" s="286"/>
      <c r="C130" s="267" t="s">
        <v>925</v>
      </c>
      <c r="D130" s="267"/>
      <c r="E130" s="267"/>
      <c r="F130" s="268" t="s">
        <v>918</v>
      </c>
      <c r="G130" s="267"/>
      <c r="H130" s="267" t="s">
        <v>926</v>
      </c>
      <c r="I130" s="267" t="s">
        <v>914</v>
      </c>
      <c r="J130" s="267">
        <v>15</v>
      </c>
      <c r="K130" s="289"/>
    </row>
    <row r="131" spans="2:11" s="1" customFormat="1" ht="15" customHeight="1">
      <c r="B131" s="286"/>
      <c r="C131" s="267" t="s">
        <v>927</v>
      </c>
      <c r="D131" s="267"/>
      <c r="E131" s="267"/>
      <c r="F131" s="268" t="s">
        <v>918</v>
      </c>
      <c r="G131" s="267"/>
      <c r="H131" s="267" t="s">
        <v>928</v>
      </c>
      <c r="I131" s="267" t="s">
        <v>914</v>
      </c>
      <c r="J131" s="267">
        <v>20</v>
      </c>
      <c r="K131" s="289"/>
    </row>
    <row r="132" spans="2:11" s="1" customFormat="1" ht="15" customHeight="1">
      <c r="B132" s="286"/>
      <c r="C132" s="267" t="s">
        <v>929</v>
      </c>
      <c r="D132" s="267"/>
      <c r="E132" s="267"/>
      <c r="F132" s="268" t="s">
        <v>918</v>
      </c>
      <c r="G132" s="267"/>
      <c r="H132" s="267" t="s">
        <v>930</v>
      </c>
      <c r="I132" s="267" t="s">
        <v>914</v>
      </c>
      <c r="J132" s="267">
        <v>20</v>
      </c>
      <c r="K132" s="289"/>
    </row>
    <row r="133" spans="2:11" s="1" customFormat="1" ht="15" customHeight="1">
      <c r="B133" s="286"/>
      <c r="C133" s="243" t="s">
        <v>917</v>
      </c>
      <c r="D133" s="243"/>
      <c r="E133" s="243"/>
      <c r="F133" s="264" t="s">
        <v>918</v>
      </c>
      <c r="G133" s="243"/>
      <c r="H133" s="243" t="s">
        <v>952</v>
      </c>
      <c r="I133" s="243" t="s">
        <v>914</v>
      </c>
      <c r="J133" s="243">
        <v>50</v>
      </c>
      <c r="K133" s="289"/>
    </row>
    <row r="134" spans="2:11" s="1" customFormat="1" ht="15" customHeight="1">
      <c r="B134" s="286"/>
      <c r="C134" s="243" t="s">
        <v>931</v>
      </c>
      <c r="D134" s="243"/>
      <c r="E134" s="243"/>
      <c r="F134" s="264" t="s">
        <v>918</v>
      </c>
      <c r="G134" s="243"/>
      <c r="H134" s="243" t="s">
        <v>952</v>
      </c>
      <c r="I134" s="243" t="s">
        <v>914</v>
      </c>
      <c r="J134" s="243">
        <v>50</v>
      </c>
      <c r="K134" s="289"/>
    </row>
    <row r="135" spans="2:11" s="1" customFormat="1" ht="15" customHeight="1">
      <c r="B135" s="286"/>
      <c r="C135" s="243" t="s">
        <v>937</v>
      </c>
      <c r="D135" s="243"/>
      <c r="E135" s="243"/>
      <c r="F135" s="264" t="s">
        <v>918</v>
      </c>
      <c r="G135" s="243"/>
      <c r="H135" s="243" t="s">
        <v>952</v>
      </c>
      <c r="I135" s="243" t="s">
        <v>914</v>
      </c>
      <c r="J135" s="243">
        <v>50</v>
      </c>
      <c r="K135" s="289"/>
    </row>
    <row r="136" spans="2:11" s="1" customFormat="1" ht="15" customHeight="1">
      <c r="B136" s="286"/>
      <c r="C136" s="243" t="s">
        <v>939</v>
      </c>
      <c r="D136" s="243"/>
      <c r="E136" s="243"/>
      <c r="F136" s="264" t="s">
        <v>918</v>
      </c>
      <c r="G136" s="243"/>
      <c r="H136" s="243" t="s">
        <v>952</v>
      </c>
      <c r="I136" s="243" t="s">
        <v>914</v>
      </c>
      <c r="J136" s="243">
        <v>50</v>
      </c>
      <c r="K136" s="289"/>
    </row>
    <row r="137" spans="2:11" s="1" customFormat="1" ht="15" customHeight="1">
      <c r="B137" s="286"/>
      <c r="C137" s="243" t="s">
        <v>940</v>
      </c>
      <c r="D137" s="243"/>
      <c r="E137" s="243"/>
      <c r="F137" s="264" t="s">
        <v>918</v>
      </c>
      <c r="G137" s="243"/>
      <c r="H137" s="243" t="s">
        <v>965</v>
      </c>
      <c r="I137" s="243" t="s">
        <v>914</v>
      </c>
      <c r="J137" s="243">
        <v>255</v>
      </c>
      <c r="K137" s="289"/>
    </row>
    <row r="138" spans="2:11" s="1" customFormat="1" ht="15" customHeight="1">
      <c r="B138" s="286"/>
      <c r="C138" s="243" t="s">
        <v>942</v>
      </c>
      <c r="D138" s="243"/>
      <c r="E138" s="243"/>
      <c r="F138" s="264" t="s">
        <v>912</v>
      </c>
      <c r="G138" s="243"/>
      <c r="H138" s="243" t="s">
        <v>966</v>
      </c>
      <c r="I138" s="243" t="s">
        <v>944</v>
      </c>
      <c r="J138" s="243"/>
      <c r="K138" s="289"/>
    </row>
    <row r="139" spans="2:11" s="1" customFormat="1" ht="15" customHeight="1">
      <c r="B139" s="286"/>
      <c r="C139" s="243" t="s">
        <v>945</v>
      </c>
      <c r="D139" s="243"/>
      <c r="E139" s="243"/>
      <c r="F139" s="264" t="s">
        <v>912</v>
      </c>
      <c r="G139" s="243"/>
      <c r="H139" s="243" t="s">
        <v>967</v>
      </c>
      <c r="I139" s="243" t="s">
        <v>947</v>
      </c>
      <c r="J139" s="243"/>
      <c r="K139" s="289"/>
    </row>
    <row r="140" spans="2:11" s="1" customFormat="1" ht="15" customHeight="1">
      <c r="B140" s="286"/>
      <c r="C140" s="243" t="s">
        <v>948</v>
      </c>
      <c r="D140" s="243"/>
      <c r="E140" s="243"/>
      <c r="F140" s="264" t="s">
        <v>912</v>
      </c>
      <c r="G140" s="243"/>
      <c r="H140" s="243" t="s">
        <v>948</v>
      </c>
      <c r="I140" s="243" t="s">
        <v>947</v>
      </c>
      <c r="J140" s="243"/>
      <c r="K140" s="289"/>
    </row>
    <row r="141" spans="2:11" s="1" customFormat="1" ht="15" customHeight="1">
      <c r="B141" s="286"/>
      <c r="C141" s="243" t="s">
        <v>39</v>
      </c>
      <c r="D141" s="243"/>
      <c r="E141" s="243"/>
      <c r="F141" s="264" t="s">
        <v>912</v>
      </c>
      <c r="G141" s="243"/>
      <c r="H141" s="243" t="s">
        <v>968</v>
      </c>
      <c r="I141" s="243" t="s">
        <v>947</v>
      </c>
      <c r="J141" s="243"/>
      <c r="K141" s="289"/>
    </row>
    <row r="142" spans="2:11" s="1" customFormat="1" ht="15" customHeight="1">
      <c r="B142" s="286"/>
      <c r="C142" s="243" t="s">
        <v>969</v>
      </c>
      <c r="D142" s="243"/>
      <c r="E142" s="243"/>
      <c r="F142" s="264" t="s">
        <v>912</v>
      </c>
      <c r="G142" s="243"/>
      <c r="H142" s="243" t="s">
        <v>970</v>
      </c>
      <c r="I142" s="243" t="s">
        <v>947</v>
      </c>
      <c r="J142" s="243"/>
      <c r="K142" s="289"/>
    </row>
    <row r="143" spans="2:11" s="1" customFormat="1" ht="15" customHeight="1">
      <c r="B143" s="290"/>
      <c r="C143" s="291"/>
      <c r="D143" s="291"/>
      <c r="E143" s="291"/>
      <c r="F143" s="291"/>
      <c r="G143" s="291"/>
      <c r="H143" s="291"/>
      <c r="I143" s="291"/>
      <c r="J143" s="291"/>
      <c r="K143" s="292"/>
    </row>
    <row r="144" spans="2:11" s="1" customFormat="1" ht="18.75" customHeight="1">
      <c r="B144" s="277"/>
      <c r="C144" s="277"/>
      <c r="D144" s="277"/>
      <c r="E144" s="277"/>
      <c r="F144" s="278"/>
      <c r="G144" s="277"/>
      <c r="H144" s="277"/>
      <c r="I144" s="277"/>
      <c r="J144" s="277"/>
      <c r="K144" s="277"/>
    </row>
    <row r="145" spans="2:11" s="1" customFormat="1" ht="18.75" customHeight="1">
      <c r="B145" s="250"/>
      <c r="C145" s="250"/>
      <c r="D145" s="250"/>
      <c r="E145" s="250"/>
      <c r="F145" s="250"/>
      <c r="G145" s="250"/>
      <c r="H145" s="250"/>
      <c r="I145" s="250"/>
      <c r="J145" s="250"/>
      <c r="K145" s="250"/>
    </row>
    <row r="146" spans="2:11" s="1" customFormat="1" ht="7.5" customHeight="1">
      <c r="B146" s="251"/>
      <c r="C146" s="252"/>
      <c r="D146" s="252"/>
      <c r="E146" s="252"/>
      <c r="F146" s="252"/>
      <c r="G146" s="252"/>
      <c r="H146" s="252"/>
      <c r="I146" s="252"/>
      <c r="J146" s="252"/>
      <c r="K146" s="253"/>
    </row>
    <row r="147" spans="2:11" s="1" customFormat="1" ht="45" customHeight="1">
      <c r="B147" s="254"/>
      <c r="C147" s="372" t="s">
        <v>971</v>
      </c>
      <c r="D147" s="372"/>
      <c r="E147" s="372"/>
      <c r="F147" s="372"/>
      <c r="G147" s="372"/>
      <c r="H147" s="372"/>
      <c r="I147" s="372"/>
      <c r="J147" s="372"/>
      <c r="K147" s="255"/>
    </row>
    <row r="148" spans="2:11" s="1" customFormat="1" ht="17.25" customHeight="1">
      <c r="B148" s="254"/>
      <c r="C148" s="256" t="s">
        <v>906</v>
      </c>
      <c r="D148" s="256"/>
      <c r="E148" s="256"/>
      <c r="F148" s="256" t="s">
        <v>907</v>
      </c>
      <c r="G148" s="257"/>
      <c r="H148" s="256" t="s">
        <v>55</v>
      </c>
      <c r="I148" s="256" t="s">
        <v>58</v>
      </c>
      <c r="J148" s="256" t="s">
        <v>908</v>
      </c>
      <c r="K148" s="255"/>
    </row>
    <row r="149" spans="2:11" s="1" customFormat="1" ht="17.25" customHeight="1">
      <c r="B149" s="254"/>
      <c r="C149" s="258" t="s">
        <v>909</v>
      </c>
      <c r="D149" s="258"/>
      <c r="E149" s="258"/>
      <c r="F149" s="259" t="s">
        <v>910</v>
      </c>
      <c r="G149" s="260"/>
      <c r="H149" s="258"/>
      <c r="I149" s="258"/>
      <c r="J149" s="258" t="s">
        <v>911</v>
      </c>
      <c r="K149" s="255"/>
    </row>
    <row r="150" spans="2:11" s="1" customFormat="1" ht="5.25" customHeight="1">
      <c r="B150" s="266"/>
      <c r="C150" s="261"/>
      <c r="D150" s="261"/>
      <c r="E150" s="261"/>
      <c r="F150" s="261"/>
      <c r="G150" s="262"/>
      <c r="H150" s="261"/>
      <c r="I150" s="261"/>
      <c r="J150" s="261"/>
      <c r="K150" s="289"/>
    </row>
    <row r="151" spans="2:11" s="1" customFormat="1" ht="15" customHeight="1">
      <c r="B151" s="266"/>
      <c r="C151" s="293" t="s">
        <v>915</v>
      </c>
      <c r="D151" s="243"/>
      <c r="E151" s="243"/>
      <c r="F151" s="294" t="s">
        <v>912</v>
      </c>
      <c r="G151" s="243"/>
      <c r="H151" s="293" t="s">
        <v>952</v>
      </c>
      <c r="I151" s="293" t="s">
        <v>914</v>
      </c>
      <c r="J151" s="293">
        <v>120</v>
      </c>
      <c r="K151" s="289"/>
    </row>
    <row r="152" spans="2:11" s="1" customFormat="1" ht="15" customHeight="1">
      <c r="B152" s="266"/>
      <c r="C152" s="293" t="s">
        <v>961</v>
      </c>
      <c r="D152" s="243"/>
      <c r="E152" s="243"/>
      <c r="F152" s="294" t="s">
        <v>912</v>
      </c>
      <c r="G152" s="243"/>
      <c r="H152" s="293" t="s">
        <v>972</v>
      </c>
      <c r="I152" s="293" t="s">
        <v>914</v>
      </c>
      <c r="J152" s="293" t="s">
        <v>963</v>
      </c>
      <c r="K152" s="289"/>
    </row>
    <row r="153" spans="2:11" s="1" customFormat="1" ht="15" customHeight="1">
      <c r="B153" s="266"/>
      <c r="C153" s="293" t="s">
        <v>860</v>
      </c>
      <c r="D153" s="243"/>
      <c r="E153" s="243"/>
      <c r="F153" s="294" t="s">
        <v>912</v>
      </c>
      <c r="G153" s="243"/>
      <c r="H153" s="293" t="s">
        <v>973</v>
      </c>
      <c r="I153" s="293" t="s">
        <v>914</v>
      </c>
      <c r="J153" s="293" t="s">
        <v>963</v>
      </c>
      <c r="K153" s="289"/>
    </row>
    <row r="154" spans="2:11" s="1" customFormat="1" ht="15" customHeight="1">
      <c r="B154" s="266"/>
      <c r="C154" s="293" t="s">
        <v>917</v>
      </c>
      <c r="D154" s="243"/>
      <c r="E154" s="243"/>
      <c r="F154" s="294" t="s">
        <v>918</v>
      </c>
      <c r="G154" s="243"/>
      <c r="H154" s="293" t="s">
        <v>952</v>
      </c>
      <c r="I154" s="293" t="s">
        <v>914</v>
      </c>
      <c r="J154" s="293">
        <v>50</v>
      </c>
      <c r="K154" s="289"/>
    </row>
    <row r="155" spans="2:11" s="1" customFormat="1" ht="15" customHeight="1">
      <c r="B155" s="266"/>
      <c r="C155" s="293" t="s">
        <v>920</v>
      </c>
      <c r="D155" s="243"/>
      <c r="E155" s="243"/>
      <c r="F155" s="294" t="s">
        <v>912</v>
      </c>
      <c r="G155" s="243"/>
      <c r="H155" s="293" t="s">
        <v>952</v>
      </c>
      <c r="I155" s="293" t="s">
        <v>922</v>
      </c>
      <c r="J155" s="293"/>
      <c r="K155" s="289"/>
    </row>
    <row r="156" spans="2:11" s="1" customFormat="1" ht="15" customHeight="1">
      <c r="B156" s="266"/>
      <c r="C156" s="293" t="s">
        <v>931</v>
      </c>
      <c r="D156" s="243"/>
      <c r="E156" s="243"/>
      <c r="F156" s="294" t="s">
        <v>918</v>
      </c>
      <c r="G156" s="243"/>
      <c r="H156" s="293" t="s">
        <v>952</v>
      </c>
      <c r="I156" s="293" t="s">
        <v>914</v>
      </c>
      <c r="J156" s="293">
        <v>50</v>
      </c>
      <c r="K156" s="289"/>
    </row>
    <row r="157" spans="2:11" s="1" customFormat="1" ht="15" customHeight="1">
      <c r="B157" s="266"/>
      <c r="C157" s="293" t="s">
        <v>939</v>
      </c>
      <c r="D157" s="243"/>
      <c r="E157" s="243"/>
      <c r="F157" s="294" t="s">
        <v>918</v>
      </c>
      <c r="G157" s="243"/>
      <c r="H157" s="293" t="s">
        <v>952</v>
      </c>
      <c r="I157" s="293" t="s">
        <v>914</v>
      </c>
      <c r="J157" s="293">
        <v>50</v>
      </c>
      <c r="K157" s="289"/>
    </row>
    <row r="158" spans="2:11" s="1" customFormat="1" ht="15" customHeight="1">
      <c r="B158" s="266"/>
      <c r="C158" s="293" t="s">
        <v>937</v>
      </c>
      <c r="D158" s="243"/>
      <c r="E158" s="243"/>
      <c r="F158" s="294" t="s">
        <v>918</v>
      </c>
      <c r="G158" s="243"/>
      <c r="H158" s="293" t="s">
        <v>952</v>
      </c>
      <c r="I158" s="293" t="s">
        <v>914</v>
      </c>
      <c r="J158" s="293">
        <v>50</v>
      </c>
      <c r="K158" s="289"/>
    </row>
    <row r="159" spans="2:11" s="1" customFormat="1" ht="15" customHeight="1">
      <c r="B159" s="266"/>
      <c r="C159" s="293" t="s">
        <v>92</v>
      </c>
      <c r="D159" s="243"/>
      <c r="E159" s="243"/>
      <c r="F159" s="294" t="s">
        <v>912</v>
      </c>
      <c r="G159" s="243"/>
      <c r="H159" s="293" t="s">
        <v>974</v>
      </c>
      <c r="I159" s="293" t="s">
        <v>914</v>
      </c>
      <c r="J159" s="293" t="s">
        <v>975</v>
      </c>
      <c r="K159" s="289"/>
    </row>
    <row r="160" spans="2:11" s="1" customFormat="1" ht="15" customHeight="1">
      <c r="B160" s="266"/>
      <c r="C160" s="293" t="s">
        <v>976</v>
      </c>
      <c r="D160" s="243"/>
      <c r="E160" s="243"/>
      <c r="F160" s="294" t="s">
        <v>912</v>
      </c>
      <c r="G160" s="243"/>
      <c r="H160" s="293" t="s">
        <v>977</v>
      </c>
      <c r="I160" s="293" t="s">
        <v>947</v>
      </c>
      <c r="J160" s="293"/>
      <c r="K160" s="289"/>
    </row>
    <row r="161" spans="2:11" s="1" customFormat="1" ht="15" customHeight="1">
      <c r="B161" s="295"/>
      <c r="C161" s="275"/>
      <c r="D161" s="275"/>
      <c r="E161" s="275"/>
      <c r="F161" s="275"/>
      <c r="G161" s="275"/>
      <c r="H161" s="275"/>
      <c r="I161" s="275"/>
      <c r="J161" s="275"/>
      <c r="K161" s="296"/>
    </row>
    <row r="162" spans="2:11" s="1" customFormat="1" ht="18.75" customHeight="1">
      <c r="B162" s="277"/>
      <c r="C162" s="287"/>
      <c r="D162" s="287"/>
      <c r="E162" s="287"/>
      <c r="F162" s="297"/>
      <c r="G162" s="287"/>
      <c r="H162" s="287"/>
      <c r="I162" s="287"/>
      <c r="J162" s="287"/>
      <c r="K162" s="277"/>
    </row>
    <row r="163" spans="2:11" s="1" customFormat="1" ht="18.75" customHeight="1">
      <c r="B163" s="250"/>
      <c r="C163" s="250"/>
      <c r="D163" s="250"/>
      <c r="E163" s="250"/>
      <c r="F163" s="250"/>
      <c r="G163" s="250"/>
      <c r="H163" s="250"/>
      <c r="I163" s="250"/>
      <c r="J163" s="250"/>
      <c r="K163" s="250"/>
    </row>
    <row r="164" spans="2:11" s="1" customFormat="1" ht="7.5" customHeight="1">
      <c r="B164" s="232"/>
      <c r="C164" s="233"/>
      <c r="D164" s="233"/>
      <c r="E164" s="233"/>
      <c r="F164" s="233"/>
      <c r="G164" s="233"/>
      <c r="H164" s="233"/>
      <c r="I164" s="233"/>
      <c r="J164" s="233"/>
      <c r="K164" s="234"/>
    </row>
    <row r="165" spans="2:11" s="1" customFormat="1" ht="45" customHeight="1">
      <c r="B165" s="235"/>
      <c r="C165" s="370" t="s">
        <v>978</v>
      </c>
      <c r="D165" s="370"/>
      <c r="E165" s="370"/>
      <c r="F165" s="370"/>
      <c r="G165" s="370"/>
      <c r="H165" s="370"/>
      <c r="I165" s="370"/>
      <c r="J165" s="370"/>
      <c r="K165" s="236"/>
    </row>
    <row r="166" spans="2:11" s="1" customFormat="1" ht="17.25" customHeight="1">
      <c r="B166" s="235"/>
      <c r="C166" s="256" t="s">
        <v>906</v>
      </c>
      <c r="D166" s="256"/>
      <c r="E166" s="256"/>
      <c r="F166" s="256" t="s">
        <v>907</v>
      </c>
      <c r="G166" s="298"/>
      <c r="H166" s="299" t="s">
        <v>55</v>
      </c>
      <c r="I166" s="299" t="s">
        <v>58</v>
      </c>
      <c r="J166" s="256" t="s">
        <v>908</v>
      </c>
      <c r="K166" s="236"/>
    </row>
    <row r="167" spans="2:11" s="1" customFormat="1" ht="17.25" customHeight="1">
      <c r="B167" s="237"/>
      <c r="C167" s="258" t="s">
        <v>909</v>
      </c>
      <c r="D167" s="258"/>
      <c r="E167" s="258"/>
      <c r="F167" s="259" t="s">
        <v>910</v>
      </c>
      <c r="G167" s="300"/>
      <c r="H167" s="301"/>
      <c r="I167" s="301"/>
      <c r="J167" s="258" t="s">
        <v>911</v>
      </c>
      <c r="K167" s="238"/>
    </row>
    <row r="168" spans="2:11" s="1" customFormat="1" ht="5.25" customHeight="1">
      <c r="B168" s="266"/>
      <c r="C168" s="261"/>
      <c r="D168" s="261"/>
      <c r="E168" s="261"/>
      <c r="F168" s="261"/>
      <c r="G168" s="262"/>
      <c r="H168" s="261"/>
      <c r="I168" s="261"/>
      <c r="J168" s="261"/>
      <c r="K168" s="289"/>
    </row>
    <row r="169" spans="2:11" s="1" customFormat="1" ht="15" customHeight="1">
      <c r="B169" s="266"/>
      <c r="C169" s="243" t="s">
        <v>915</v>
      </c>
      <c r="D169" s="243"/>
      <c r="E169" s="243"/>
      <c r="F169" s="264" t="s">
        <v>912</v>
      </c>
      <c r="G169" s="243"/>
      <c r="H169" s="243" t="s">
        <v>952</v>
      </c>
      <c r="I169" s="243" t="s">
        <v>914</v>
      </c>
      <c r="J169" s="243">
        <v>120</v>
      </c>
      <c r="K169" s="289"/>
    </row>
    <row r="170" spans="2:11" s="1" customFormat="1" ht="15" customHeight="1">
      <c r="B170" s="266"/>
      <c r="C170" s="243" t="s">
        <v>961</v>
      </c>
      <c r="D170" s="243"/>
      <c r="E170" s="243"/>
      <c r="F170" s="264" t="s">
        <v>912</v>
      </c>
      <c r="G170" s="243"/>
      <c r="H170" s="243" t="s">
        <v>962</v>
      </c>
      <c r="I170" s="243" t="s">
        <v>914</v>
      </c>
      <c r="J170" s="243" t="s">
        <v>963</v>
      </c>
      <c r="K170" s="289"/>
    </row>
    <row r="171" spans="2:11" s="1" customFormat="1" ht="15" customHeight="1">
      <c r="B171" s="266"/>
      <c r="C171" s="243" t="s">
        <v>860</v>
      </c>
      <c r="D171" s="243"/>
      <c r="E171" s="243"/>
      <c r="F171" s="264" t="s">
        <v>912</v>
      </c>
      <c r="G171" s="243"/>
      <c r="H171" s="243" t="s">
        <v>979</v>
      </c>
      <c r="I171" s="243" t="s">
        <v>914</v>
      </c>
      <c r="J171" s="243" t="s">
        <v>963</v>
      </c>
      <c r="K171" s="289"/>
    </row>
    <row r="172" spans="2:11" s="1" customFormat="1" ht="15" customHeight="1">
      <c r="B172" s="266"/>
      <c r="C172" s="243" t="s">
        <v>917</v>
      </c>
      <c r="D172" s="243"/>
      <c r="E172" s="243"/>
      <c r="F172" s="264" t="s">
        <v>918</v>
      </c>
      <c r="G172" s="243"/>
      <c r="H172" s="243" t="s">
        <v>979</v>
      </c>
      <c r="I172" s="243" t="s">
        <v>914</v>
      </c>
      <c r="J172" s="243">
        <v>50</v>
      </c>
      <c r="K172" s="289"/>
    </row>
    <row r="173" spans="2:11" s="1" customFormat="1" ht="15" customHeight="1">
      <c r="B173" s="266"/>
      <c r="C173" s="243" t="s">
        <v>920</v>
      </c>
      <c r="D173" s="243"/>
      <c r="E173" s="243"/>
      <c r="F173" s="264" t="s">
        <v>912</v>
      </c>
      <c r="G173" s="243"/>
      <c r="H173" s="243" t="s">
        <v>979</v>
      </c>
      <c r="I173" s="243" t="s">
        <v>922</v>
      </c>
      <c r="J173" s="243"/>
      <c r="K173" s="289"/>
    </row>
    <row r="174" spans="2:11" s="1" customFormat="1" ht="15" customHeight="1">
      <c r="B174" s="266"/>
      <c r="C174" s="243" t="s">
        <v>931</v>
      </c>
      <c r="D174" s="243"/>
      <c r="E174" s="243"/>
      <c r="F174" s="264" t="s">
        <v>918</v>
      </c>
      <c r="G174" s="243"/>
      <c r="H174" s="243" t="s">
        <v>979</v>
      </c>
      <c r="I174" s="243" t="s">
        <v>914</v>
      </c>
      <c r="J174" s="243">
        <v>50</v>
      </c>
      <c r="K174" s="289"/>
    </row>
    <row r="175" spans="2:11" s="1" customFormat="1" ht="15" customHeight="1">
      <c r="B175" s="266"/>
      <c r="C175" s="243" t="s">
        <v>939</v>
      </c>
      <c r="D175" s="243"/>
      <c r="E175" s="243"/>
      <c r="F175" s="264" t="s">
        <v>918</v>
      </c>
      <c r="G175" s="243"/>
      <c r="H175" s="243" t="s">
        <v>979</v>
      </c>
      <c r="I175" s="243" t="s">
        <v>914</v>
      </c>
      <c r="J175" s="243">
        <v>50</v>
      </c>
      <c r="K175" s="289"/>
    </row>
    <row r="176" spans="2:11" s="1" customFormat="1" ht="15" customHeight="1">
      <c r="B176" s="266"/>
      <c r="C176" s="243" t="s">
        <v>937</v>
      </c>
      <c r="D176" s="243"/>
      <c r="E176" s="243"/>
      <c r="F176" s="264" t="s">
        <v>918</v>
      </c>
      <c r="G176" s="243"/>
      <c r="H176" s="243" t="s">
        <v>979</v>
      </c>
      <c r="I176" s="243" t="s">
        <v>914</v>
      </c>
      <c r="J176" s="243">
        <v>50</v>
      </c>
      <c r="K176" s="289"/>
    </row>
    <row r="177" spans="2:11" s="1" customFormat="1" ht="15" customHeight="1">
      <c r="B177" s="266"/>
      <c r="C177" s="243" t="s">
        <v>108</v>
      </c>
      <c r="D177" s="243"/>
      <c r="E177" s="243"/>
      <c r="F177" s="264" t="s">
        <v>912</v>
      </c>
      <c r="G177" s="243"/>
      <c r="H177" s="243" t="s">
        <v>980</v>
      </c>
      <c r="I177" s="243" t="s">
        <v>981</v>
      </c>
      <c r="J177" s="243"/>
      <c r="K177" s="289"/>
    </row>
    <row r="178" spans="2:11" s="1" customFormat="1" ht="15" customHeight="1">
      <c r="B178" s="266"/>
      <c r="C178" s="243" t="s">
        <v>58</v>
      </c>
      <c r="D178" s="243"/>
      <c r="E178" s="243"/>
      <c r="F178" s="264" t="s">
        <v>912</v>
      </c>
      <c r="G178" s="243"/>
      <c r="H178" s="243" t="s">
        <v>982</v>
      </c>
      <c r="I178" s="243" t="s">
        <v>983</v>
      </c>
      <c r="J178" s="243">
        <v>1</v>
      </c>
      <c r="K178" s="289"/>
    </row>
    <row r="179" spans="2:11" s="1" customFormat="1" ht="15" customHeight="1">
      <c r="B179" s="266"/>
      <c r="C179" s="243" t="s">
        <v>54</v>
      </c>
      <c r="D179" s="243"/>
      <c r="E179" s="243"/>
      <c r="F179" s="264" t="s">
        <v>912</v>
      </c>
      <c r="G179" s="243"/>
      <c r="H179" s="243" t="s">
        <v>984</v>
      </c>
      <c r="I179" s="243" t="s">
        <v>914</v>
      </c>
      <c r="J179" s="243">
        <v>20</v>
      </c>
      <c r="K179" s="289"/>
    </row>
    <row r="180" spans="2:11" s="1" customFormat="1" ht="15" customHeight="1">
      <c r="B180" s="266"/>
      <c r="C180" s="243" t="s">
        <v>55</v>
      </c>
      <c r="D180" s="243"/>
      <c r="E180" s="243"/>
      <c r="F180" s="264" t="s">
        <v>912</v>
      </c>
      <c r="G180" s="243"/>
      <c r="H180" s="243" t="s">
        <v>985</v>
      </c>
      <c r="I180" s="243" t="s">
        <v>914</v>
      </c>
      <c r="J180" s="243">
        <v>255</v>
      </c>
      <c r="K180" s="289"/>
    </row>
    <row r="181" spans="2:11" s="1" customFormat="1" ht="15" customHeight="1">
      <c r="B181" s="266"/>
      <c r="C181" s="243" t="s">
        <v>109</v>
      </c>
      <c r="D181" s="243"/>
      <c r="E181" s="243"/>
      <c r="F181" s="264" t="s">
        <v>912</v>
      </c>
      <c r="G181" s="243"/>
      <c r="H181" s="243" t="s">
        <v>876</v>
      </c>
      <c r="I181" s="243" t="s">
        <v>914</v>
      </c>
      <c r="J181" s="243">
        <v>10</v>
      </c>
      <c r="K181" s="289"/>
    </row>
    <row r="182" spans="2:11" s="1" customFormat="1" ht="15" customHeight="1">
      <c r="B182" s="266"/>
      <c r="C182" s="243" t="s">
        <v>110</v>
      </c>
      <c r="D182" s="243"/>
      <c r="E182" s="243"/>
      <c r="F182" s="264" t="s">
        <v>912</v>
      </c>
      <c r="G182" s="243"/>
      <c r="H182" s="243" t="s">
        <v>986</v>
      </c>
      <c r="I182" s="243" t="s">
        <v>947</v>
      </c>
      <c r="J182" s="243"/>
      <c r="K182" s="289"/>
    </row>
    <row r="183" spans="2:11" s="1" customFormat="1" ht="15" customHeight="1">
      <c r="B183" s="266"/>
      <c r="C183" s="243" t="s">
        <v>987</v>
      </c>
      <c r="D183" s="243"/>
      <c r="E183" s="243"/>
      <c r="F183" s="264" t="s">
        <v>912</v>
      </c>
      <c r="G183" s="243"/>
      <c r="H183" s="243" t="s">
        <v>988</v>
      </c>
      <c r="I183" s="243" t="s">
        <v>947</v>
      </c>
      <c r="J183" s="243"/>
      <c r="K183" s="289"/>
    </row>
    <row r="184" spans="2:11" s="1" customFormat="1" ht="15" customHeight="1">
      <c r="B184" s="266"/>
      <c r="C184" s="243" t="s">
        <v>976</v>
      </c>
      <c r="D184" s="243"/>
      <c r="E184" s="243"/>
      <c r="F184" s="264" t="s">
        <v>912</v>
      </c>
      <c r="G184" s="243"/>
      <c r="H184" s="243" t="s">
        <v>989</v>
      </c>
      <c r="I184" s="243" t="s">
        <v>947</v>
      </c>
      <c r="J184" s="243"/>
      <c r="K184" s="289"/>
    </row>
    <row r="185" spans="2:11" s="1" customFormat="1" ht="15" customHeight="1">
      <c r="B185" s="266"/>
      <c r="C185" s="243" t="s">
        <v>112</v>
      </c>
      <c r="D185" s="243"/>
      <c r="E185" s="243"/>
      <c r="F185" s="264" t="s">
        <v>918</v>
      </c>
      <c r="G185" s="243"/>
      <c r="H185" s="243" t="s">
        <v>990</v>
      </c>
      <c r="I185" s="243" t="s">
        <v>914</v>
      </c>
      <c r="J185" s="243">
        <v>50</v>
      </c>
      <c r="K185" s="289"/>
    </row>
    <row r="186" spans="2:11" s="1" customFormat="1" ht="15" customHeight="1">
      <c r="B186" s="266"/>
      <c r="C186" s="243" t="s">
        <v>991</v>
      </c>
      <c r="D186" s="243"/>
      <c r="E186" s="243"/>
      <c r="F186" s="264" t="s">
        <v>918</v>
      </c>
      <c r="G186" s="243"/>
      <c r="H186" s="243" t="s">
        <v>992</v>
      </c>
      <c r="I186" s="243" t="s">
        <v>993</v>
      </c>
      <c r="J186" s="243"/>
      <c r="K186" s="289"/>
    </row>
    <row r="187" spans="2:11" s="1" customFormat="1" ht="15" customHeight="1">
      <c r="B187" s="266"/>
      <c r="C187" s="243" t="s">
        <v>994</v>
      </c>
      <c r="D187" s="243"/>
      <c r="E187" s="243"/>
      <c r="F187" s="264" t="s">
        <v>918</v>
      </c>
      <c r="G187" s="243"/>
      <c r="H187" s="243" t="s">
        <v>995</v>
      </c>
      <c r="I187" s="243" t="s">
        <v>993</v>
      </c>
      <c r="J187" s="243"/>
      <c r="K187" s="289"/>
    </row>
    <row r="188" spans="2:11" s="1" customFormat="1" ht="15" customHeight="1">
      <c r="B188" s="266"/>
      <c r="C188" s="243" t="s">
        <v>996</v>
      </c>
      <c r="D188" s="243"/>
      <c r="E188" s="243"/>
      <c r="F188" s="264" t="s">
        <v>918</v>
      </c>
      <c r="G188" s="243"/>
      <c r="H188" s="243" t="s">
        <v>997</v>
      </c>
      <c r="I188" s="243" t="s">
        <v>993</v>
      </c>
      <c r="J188" s="243"/>
      <c r="K188" s="289"/>
    </row>
    <row r="189" spans="2:11" s="1" customFormat="1" ht="15" customHeight="1">
      <c r="B189" s="266"/>
      <c r="C189" s="302" t="s">
        <v>998</v>
      </c>
      <c r="D189" s="243"/>
      <c r="E189" s="243"/>
      <c r="F189" s="264" t="s">
        <v>918</v>
      </c>
      <c r="G189" s="243"/>
      <c r="H189" s="243" t="s">
        <v>999</v>
      </c>
      <c r="I189" s="243" t="s">
        <v>1000</v>
      </c>
      <c r="J189" s="303" t="s">
        <v>1001</v>
      </c>
      <c r="K189" s="289"/>
    </row>
    <row r="190" spans="2:11" s="16" customFormat="1" ht="15" customHeight="1">
      <c r="B190" s="304"/>
      <c r="C190" s="305" t="s">
        <v>1002</v>
      </c>
      <c r="D190" s="306"/>
      <c r="E190" s="306"/>
      <c r="F190" s="307" t="s">
        <v>918</v>
      </c>
      <c r="G190" s="306"/>
      <c r="H190" s="306" t="s">
        <v>1003</v>
      </c>
      <c r="I190" s="306" t="s">
        <v>1000</v>
      </c>
      <c r="J190" s="308" t="s">
        <v>1001</v>
      </c>
      <c r="K190" s="309"/>
    </row>
    <row r="191" spans="2:11" s="1" customFormat="1" ht="15" customHeight="1">
      <c r="B191" s="266"/>
      <c r="C191" s="302" t="s">
        <v>43</v>
      </c>
      <c r="D191" s="243"/>
      <c r="E191" s="243"/>
      <c r="F191" s="264" t="s">
        <v>912</v>
      </c>
      <c r="G191" s="243"/>
      <c r="H191" s="240" t="s">
        <v>1004</v>
      </c>
      <c r="I191" s="243" t="s">
        <v>1005</v>
      </c>
      <c r="J191" s="243"/>
      <c r="K191" s="289"/>
    </row>
    <row r="192" spans="2:11" s="1" customFormat="1" ht="15" customHeight="1">
      <c r="B192" s="266"/>
      <c r="C192" s="302" t="s">
        <v>1006</v>
      </c>
      <c r="D192" s="243"/>
      <c r="E192" s="243"/>
      <c r="F192" s="264" t="s">
        <v>912</v>
      </c>
      <c r="G192" s="243"/>
      <c r="H192" s="243" t="s">
        <v>1007</v>
      </c>
      <c r="I192" s="243" t="s">
        <v>947</v>
      </c>
      <c r="J192" s="243"/>
      <c r="K192" s="289"/>
    </row>
    <row r="193" spans="2:11" s="1" customFormat="1" ht="15" customHeight="1">
      <c r="B193" s="266"/>
      <c r="C193" s="302" t="s">
        <v>1008</v>
      </c>
      <c r="D193" s="243"/>
      <c r="E193" s="243"/>
      <c r="F193" s="264" t="s">
        <v>912</v>
      </c>
      <c r="G193" s="243"/>
      <c r="H193" s="243" t="s">
        <v>1009</v>
      </c>
      <c r="I193" s="243" t="s">
        <v>947</v>
      </c>
      <c r="J193" s="243"/>
      <c r="K193" s="289"/>
    </row>
    <row r="194" spans="2:11" s="1" customFormat="1" ht="15" customHeight="1">
      <c r="B194" s="266"/>
      <c r="C194" s="302" t="s">
        <v>1010</v>
      </c>
      <c r="D194" s="243"/>
      <c r="E194" s="243"/>
      <c r="F194" s="264" t="s">
        <v>918</v>
      </c>
      <c r="G194" s="243"/>
      <c r="H194" s="243" t="s">
        <v>1011</v>
      </c>
      <c r="I194" s="243" t="s">
        <v>947</v>
      </c>
      <c r="J194" s="243"/>
      <c r="K194" s="289"/>
    </row>
    <row r="195" spans="2:11" s="1" customFormat="1" ht="15" customHeight="1">
      <c r="B195" s="295"/>
      <c r="C195" s="310"/>
      <c r="D195" s="275"/>
      <c r="E195" s="275"/>
      <c r="F195" s="275"/>
      <c r="G195" s="275"/>
      <c r="H195" s="275"/>
      <c r="I195" s="275"/>
      <c r="J195" s="275"/>
      <c r="K195" s="296"/>
    </row>
    <row r="196" spans="2:11" s="1" customFormat="1" ht="18.75" customHeight="1">
      <c r="B196" s="277"/>
      <c r="C196" s="287"/>
      <c r="D196" s="287"/>
      <c r="E196" s="287"/>
      <c r="F196" s="297"/>
      <c r="G196" s="287"/>
      <c r="H196" s="287"/>
      <c r="I196" s="287"/>
      <c r="J196" s="287"/>
      <c r="K196" s="277"/>
    </row>
    <row r="197" spans="2:11" s="1" customFormat="1" ht="18.75" customHeight="1">
      <c r="B197" s="277"/>
      <c r="C197" s="287"/>
      <c r="D197" s="287"/>
      <c r="E197" s="287"/>
      <c r="F197" s="297"/>
      <c r="G197" s="287"/>
      <c r="H197" s="287"/>
      <c r="I197" s="287"/>
      <c r="J197" s="287"/>
      <c r="K197" s="277"/>
    </row>
    <row r="198" spans="2:11" s="1" customFormat="1" ht="18.75" customHeight="1">
      <c r="B198" s="250"/>
      <c r="C198" s="250"/>
      <c r="D198" s="250"/>
      <c r="E198" s="250"/>
      <c r="F198" s="250"/>
      <c r="G198" s="250"/>
      <c r="H198" s="250"/>
      <c r="I198" s="250"/>
      <c r="J198" s="250"/>
      <c r="K198" s="250"/>
    </row>
    <row r="199" spans="2:11" s="1" customFormat="1" ht="13.5">
      <c r="B199" s="232"/>
      <c r="C199" s="233"/>
      <c r="D199" s="233"/>
      <c r="E199" s="233"/>
      <c r="F199" s="233"/>
      <c r="G199" s="233"/>
      <c r="H199" s="233"/>
      <c r="I199" s="233"/>
      <c r="J199" s="233"/>
      <c r="K199" s="234"/>
    </row>
    <row r="200" spans="2:11" s="1" customFormat="1" ht="21">
      <c r="B200" s="235"/>
      <c r="C200" s="370" t="s">
        <v>1012</v>
      </c>
      <c r="D200" s="370"/>
      <c r="E200" s="370"/>
      <c r="F200" s="370"/>
      <c r="G200" s="370"/>
      <c r="H200" s="370"/>
      <c r="I200" s="370"/>
      <c r="J200" s="370"/>
      <c r="K200" s="236"/>
    </row>
    <row r="201" spans="2:11" s="1" customFormat="1" ht="25.5" customHeight="1">
      <c r="B201" s="235"/>
      <c r="C201" s="311" t="s">
        <v>1013</v>
      </c>
      <c r="D201" s="311"/>
      <c r="E201" s="311"/>
      <c r="F201" s="311" t="s">
        <v>1014</v>
      </c>
      <c r="G201" s="312"/>
      <c r="H201" s="373" t="s">
        <v>1015</v>
      </c>
      <c r="I201" s="373"/>
      <c r="J201" s="373"/>
      <c r="K201" s="236"/>
    </row>
    <row r="202" spans="2:11" s="1" customFormat="1" ht="5.25" customHeight="1">
      <c r="B202" s="266"/>
      <c r="C202" s="261"/>
      <c r="D202" s="261"/>
      <c r="E202" s="261"/>
      <c r="F202" s="261"/>
      <c r="G202" s="287"/>
      <c r="H202" s="261"/>
      <c r="I202" s="261"/>
      <c r="J202" s="261"/>
      <c r="K202" s="289"/>
    </row>
    <row r="203" spans="2:11" s="1" customFormat="1" ht="15" customHeight="1">
      <c r="B203" s="266"/>
      <c r="C203" s="243" t="s">
        <v>1005</v>
      </c>
      <c r="D203" s="243"/>
      <c r="E203" s="243"/>
      <c r="F203" s="264" t="s">
        <v>44</v>
      </c>
      <c r="G203" s="243"/>
      <c r="H203" s="374" t="s">
        <v>1016</v>
      </c>
      <c r="I203" s="374"/>
      <c r="J203" s="374"/>
      <c r="K203" s="289"/>
    </row>
    <row r="204" spans="2:11" s="1" customFormat="1" ht="15" customHeight="1">
      <c r="B204" s="266"/>
      <c r="C204" s="243"/>
      <c r="D204" s="243"/>
      <c r="E204" s="243"/>
      <c r="F204" s="264" t="s">
        <v>45</v>
      </c>
      <c r="G204" s="243"/>
      <c r="H204" s="374" t="s">
        <v>1017</v>
      </c>
      <c r="I204" s="374"/>
      <c r="J204" s="374"/>
      <c r="K204" s="289"/>
    </row>
    <row r="205" spans="2:11" s="1" customFormat="1" ht="15" customHeight="1">
      <c r="B205" s="266"/>
      <c r="C205" s="243"/>
      <c r="D205" s="243"/>
      <c r="E205" s="243"/>
      <c r="F205" s="264" t="s">
        <v>48</v>
      </c>
      <c r="G205" s="243"/>
      <c r="H205" s="374" t="s">
        <v>1018</v>
      </c>
      <c r="I205" s="374"/>
      <c r="J205" s="374"/>
      <c r="K205" s="289"/>
    </row>
    <row r="206" spans="2:11" s="1" customFormat="1" ht="15" customHeight="1">
      <c r="B206" s="266"/>
      <c r="C206" s="243"/>
      <c r="D206" s="243"/>
      <c r="E206" s="243"/>
      <c r="F206" s="264" t="s">
        <v>46</v>
      </c>
      <c r="G206" s="243"/>
      <c r="H206" s="374" t="s">
        <v>1019</v>
      </c>
      <c r="I206" s="374"/>
      <c r="J206" s="374"/>
      <c r="K206" s="289"/>
    </row>
    <row r="207" spans="2:11" s="1" customFormat="1" ht="15" customHeight="1">
      <c r="B207" s="266"/>
      <c r="C207" s="243"/>
      <c r="D207" s="243"/>
      <c r="E207" s="243"/>
      <c r="F207" s="264" t="s">
        <v>47</v>
      </c>
      <c r="G207" s="243"/>
      <c r="H207" s="374" t="s">
        <v>1020</v>
      </c>
      <c r="I207" s="374"/>
      <c r="J207" s="374"/>
      <c r="K207" s="289"/>
    </row>
    <row r="208" spans="2:11" s="1" customFormat="1" ht="15" customHeight="1">
      <c r="B208" s="266"/>
      <c r="C208" s="243"/>
      <c r="D208" s="243"/>
      <c r="E208" s="243"/>
      <c r="F208" s="264"/>
      <c r="G208" s="243"/>
      <c r="H208" s="243"/>
      <c r="I208" s="243"/>
      <c r="J208" s="243"/>
      <c r="K208" s="289"/>
    </row>
    <row r="209" spans="2:11" s="1" customFormat="1" ht="15" customHeight="1">
      <c r="B209" s="266"/>
      <c r="C209" s="243" t="s">
        <v>959</v>
      </c>
      <c r="D209" s="243"/>
      <c r="E209" s="243"/>
      <c r="F209" s="264" t="s">
        <v>851</v>
      </c>
      <c r="G209" s="243"/>
      <c r="H209" s="374" t="s">
        <v>1021</v>
      </c>
      <c r="I209" s="374"/>
      <c r="J209" s="374"/>
      <c r="K209" s="289"/>
    </row>
    <row r="210" spans="2:11" s="1" customFormat="1" ht="15" customHeight="1">
      <c r="B210" s="266"/>
      <c r="C210" s="243"/>
      <c r="D210" s="243"/>
      <c r="E210" s="243"/>
      <c r="F210" s="264" t="s">
        <v>854</v>
      </c>
      <c r="G210" s="243"/>
      <c r="H210" s="374" t="s">
        <v>855</v>
      </c>
      <c r="I210" s="374"/>
      <c r="J210" s="374"/>
      <c r="K210" s="289"/>
    </row>
    <row r="211" spans="2:11" s="1" customFormat="1" ht="15" customHeight="1">
      <c r="B211" s="266"/>
      <c r="C211" s="243"/>
      <c r="D211" s="243"/>
      <c r="E211" s="243"/>
      <c r="F211" s="264" t="s">
        <v>80</v>
      </c>
      <c r="G211" s="243"/>
      <c r="H211" s="374" t="s">
        <v>1022</v>
      </c>
      <c r="I211" s="374"/>
      <c r="J211" s="374"/>
      <c r="K211" s="289"/>
    </row>
    <row r="212" spans="2:11" s="1" customFormat="1" ht="15" customHeight="1">
      <c r="B212" s="313"/>
      <c r="C212" s="243"/>
      <c r="D212" s="243"/>
      <c r="E212" s="243"/>
      <c r="F212" s="264" t="s">
        <v>856</v>
      </c>
      <c r="G212" s="302"/>
      <c r="H212" s="375" t="s">
        <v>857</v>
      </c>
      <c r="I212" s="375"/>
      <c r="J212" s="375"/>
      <c r="K212" s="314"/>
    </row>
    <row r="213" spans="2:11" s="1" customFormat="1" ht="15" customHeight="1">
      <c r="B213" s="313"/>
      <c r="C213" s="243"/>
      <c r="D213" s="243"/>
      <c r="E213" s="243"/>
      <c r="F213" s="264" t="s">
        <v>858</v>
      </c>
      <c r="G213" s="302"/>
      <c r="H213" s="375" t="s">
        <v>1023</v>
      </c>
      <c r="I213" s="375"/>
      <c r="J213" s="375"/>
      <c r="K213" s="314"/>
    </row>
    <row r="214" spans="2:11" s="1" customFormat="1" ht="15" customHeight="1">
      <c r="B214" s="313"/>
      <c r="C214" s="243"/>
      <c r="D214" s="243"/>
      <c r="E214" s="243"/>
      <c r="F214" s="264"/>
      <c r="G214" s="302"/>
      <c r="H214" s="293"/>
      <c r="I214" s="293"/>
      <c r="J214" s="293"/>
      <c r="K214" s="314"/>
    </row>
    <row r="215" spans="2:11" s="1" customFormat="1" ht="15" customHeight="1">
      <c r="B215" s="313"/>
      <c r="C215" s="243" t="s">
        <v>983</v>
      </c>
      <c r="D215" s="243"/>
      <c r="E215" s="243"/>
      <c r="F215" s="264">
        <v>1</v>
      </c>
      <c r="G215" s="302"/>
      <c r="H215" s="375" t="s">
        <v>1024</v>
      </c>
      <c r="I215" s="375"/>
      <c r="J215" s="375"/>
      <c r="K215" s="314"/>
    </row>
    <row r="216" spans="2:11" s="1" customFormat="1" ht="15" customHeight="1">
      <c r="B216" s="313"/>
      <c r="C216" s="243"/>
      <c r="D216" s="243"/>
      <c r="E216" s="243"/>
      <c r="F216" s="264">
        <v>2</v>
      </c>
      <c r="G216" s="302"/>
      <c r="H216" s="375" t="s">
        <v>1025</v>
      </c>
      <c r="I216" s="375"/>
      <c r="J216" s="375"/>
      <c r="K216" s="314"/>
    </row>
    <row r="217" spans="2:11" s="1" customFormat="1" ht="15" customHeight="1">
      <c r="B217" s="313"/>
      <c r="C217" s="243"/>
      <c r="D217" s="243"/>
      <c r="E217" s="243"/>
      <c r="F217" s="264">
        <v>3</v>
      </c>
      <c r="G217" s="302"/>
      <c r="H217" s="375" t="s">
        <v>1026</v>
      </c>
      <c r="I217" s="375"/>
      <c r="J217" s="375"/>
      <c r="K217" s="314"/>
    </row>
    <row r="218" spans="2:11" s="1" customFormat="1" ht="15" customHeight="1">
      <c r="B218" s="313"/>
      <c r="C218" s="243"/>
      <c r="D218" s="243"/>
      <c r="E218" s="243"/>
      <c r="F218" s="264">
        <v>4</v>
      </c>
      <c r="G218" s="302"/>
      <c r="H218" s="375" t="s">
        <v>1027</v>
      </c>
      <c r="I218" s="375"/>
      <c r="J218" s="375"/>
      <c r="K218" s="314"/>
    </row>
    <row r="219" spans="2:11" s="1" customFormat="1" ht="12.75" customHeight="1">
      <c r="B219" s="315"/>
      <c r="C219" s="316"/>
      <c r="D219" s="316"/>
      <c r="E219" s="316"/>
      <c r="F219" s="316"/>
      <c r="G219" s="316"/>
      <c r="H219" s="316"/>
      <c r="I219" s="316"/>
      <c r="J219" s="316"/>
      <c r="K219" s="31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9f0c35-e019-4005-8450-8fc74332d1f1">
      <Terms xmlns="http://schemas.microsoft.com/office/infopath/2007/PartnerControls"/>
    </lcf76f155ced4ddcb4097134ff3c332f>
    <TaxCatchAll xmlns="767e0606-45e6-4037-8847-58e56c247e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D1416FF102F448BB8BB47DA700A985" ma:contentTypeVersion="16" ma:contentTypeDescription="Vytvoří nový dokument" ma:contentTypeScope="" ma:versionID="12665489be0b392a48b73a42054e267e">
  <xsd:schema xmlns:xsd="http://www.w3.org/2001/XMLSchema" xmlns:xs="http://www.w3.org/2001/XMLSchema" xmlns:p="http://schemas.microsoft.com/office/2006/metadata/properties" xmlns:ns2="7f9f0c35-e019-4005-8450-8fc74332d1f1" xmlns:ns3="767e0606-45e6-4037-8847-58e56c247e46" targetNamespace="http://schemas.microsoft.com/office/2006/metadata/properties" ma:root="true" ma:fieldsID="aec2acfc916e05ed8cb22e68ac8051d2" ns2:_="" ns3:_="">
    <xsd:import namespace="7f9f0c35-e019-4005-8450-8fc74332d1f1"/>
    <xsd:import namespace="767e0606-45e6-4037-8847-58e56c247e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f0c35-e019-4005-8450-8fc7433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3d76d87-98d4-44a4-a38a-539c4bc8f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e0606-45e6-4037-8847-58e56c247e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3e747c-7c20-4c2f-9bd7-57c1679c8773}" ma:internalName="TaxCatchAll" ma:showField="CatchAllData" ma:web="767e0606-45e6-4037-8847-58e56c247e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0592E9-1A83-4159-B3D2-B5A673231DC6}">
  <ds:schemaRefs>
    <ds:schemaRef ds:uri="http://schemas.microsoft.com/office/2006/metadata/properties"/>
    <ds:schemaRef ds:uri="http://schemas.microsoft.com/office/infopath/2007/PartnerControls"/>
    <ds:schemaRef ds:uri="7f9f0c35-e019-4005-8450-8fc74332d1f1"/>
    <ds:schemaRef ds:uri="767e0606-45e6-4037-8847-58e56c247e46"/>
  </ds:schemaRefs>
</ds:datastoreItem>
</file>

<file path=customXml/itemProps2.xml><?xml version="1.0" encoding="utf-8"?>
<ds:datastoreItem xmlns:ds="http://schemas.openxmlformats.org/officeDocument/2006/customXml" ds:itemID="{FE038854-C13C-4F2D-B125-EDB5C821F1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7B6CBB-68B1-444E-AC28-EF7A3ECBA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9f0c35-e019-4005-8450-8fc74332d1f1"/>
    <ds:schemaRef ds:uri="767e0606-45e6-4037-8847-58e56c247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 101 - Ul. Pudlovská</vt:lpstr>
      <vt:lpstr>SO 102 - Ul. Pod Nemocnicí</vt:lpstr>
      <vt:lpstr>Pokyny pro vyplnění</vt:lpstr>
      <vt:lpstr>'Rekapitulace stavby'!Názvy_tisku</vt:lpstr>
      <vt:lpstr>'SO 101 - Ul. Pudlovská'!Názvy_tisku</vt:lpstr>
      <vt:lpstr>'SO 102 - Ul. Pod Nemocnicí'!Názvy_tisku</vt:lpstr>
      <vt:lpstr>'Pokyny pro vyplnění'!Oblast_tisku</vt:lpstr>
      <vt:lpstr>'Rekapitulace stavby'!Oblast_tisku</vt:lpstr>
      <vt:lpstr>'SO 101 - Ul. Pudlovská'!Oblast_tisku</vt:lpstr>
      <vt:lpstr>'SO 102 - Ul. Pod Nemocnicí'!Oblast_tisku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SK</dc:creator>
  <cp:lastModifiedBy>Ryčková Klára</cp:lastModifiedBy>
  <dcterms:created xsi:type="dcterms:W3CDTF">2026-03-23T12:07:02Z</dcterms:created>
  <dcterms:modified xsi:type="dcterms:W3CDTF">2026-03-25T08:39:45Z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0x01010068D1416FF102F448BB8BB47DA700A985</vt:lpwstr>
  </property>
  <property fmtid="{D5CDD505-2E9C-101B-9397-08002B2CF9AE}" pid="3" name="MediaServiceImageTags">
    <vt:lpwstr/>
  </property>
</Properties>
</file>